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1124" yWindow="-12" windowWidth="11040" windowHeight="10284" activeTab="1"/>
  </bookViews>
  <sheets>
    <sheet name="Schnittliste" sheetId="1" r:id="rId1"/>
    <sheet name="Ausdruck" sheetId="2" r:id="rId2"/>
  </sheets>
  <definedNames>
    <definedName name="\M">Ausdruck!#REF!</definedName>
    <definedName name="_xlnm.Print_Area" localSheetId="1">Ausdruck!$A$1:$I$30</definedName>
    <definedName name="_xlnm.Print_Area" localSheetId="0">Schnittliste!$A$1:$AG$27</definedName>
  </definedNames>
  <calcPr calcId="145621" refMode="R1C1"/>
</workbook>
</file>

<file path=xl/calcChain.xml><?xml version="1.0" encoding="utf-8"?>
<calcChain xmlns="http://schemas.openxmlformats.org/spreadsheetml/2006/main">
  <c r="C20" i="2" l="1"/>
  <c r="C21" i="2"/>
  <c r="C22" i="2"/>
  <c r="C23" i="2"/>
  <c r="C24" i="2"/>
  <c r="C25" i="2"/>
  <c r="AI25" i="1" l="1"/>
  <c r="AI21" i="1"/>
  <c r="AI16" i="1"/>
  <c r="AI15" i="1"/>
  <c r="AI14" i="1"/>
  <c r="AI13" i="1"/>
  <c r="AI12" i="1"/>
  <c r="AI11" i="1"/>
  <c r="AI10" i="1"/>
  <c r="AI9" i="1"/>
  <c r="AI17" i="1"/>
  <c r="AI18" i="1"/>
  <c r="AI19" i="1"/>
  <c r="AI20" i="1"/>
  <c r="AI22" i="1"/>
  <c r="AI8" i="1"/>
  <c r="AI6" i="1"/>
  <c r="AI7" i="1"/>
  <c r="AI5" i="1"/>
  <c r="AI23" i="1" l="1"/>
  <c r="AI24" i="1"/>
  <c r="AI26" i="1"/>
  <c r="AK5" i="1" l="1"/>
  <c r="AD31" i="1" l="1"/>
  <c r="L31" i="1" l="1"/>
  <c r="AI37" i="1" l="1"/>
  <c r="AD13" i="1" l="1"/>
  <c r="AD24" i="1"/>
  <c r="G24" i="2" s="1"/>
  <c r="AD8" i="1"/>
  <c r="AD12" i="1"/>
  <c r="AD20" i="1" l="1"/>
  <c r="AD19" i="1"/>
  <c r="D31" i="1" l="1"/>
  <c r="AD25" i="1"/>
  <c r="G25" i="2" s="1"/>
  <c r="AD22" i="1"/>
  <c r="F21" i="2" l="1"/>
  <c r="F22" i="2"/>
  <c r="F23" i="2"/>
  <c r="F24" i="2"/>
  <c r="F25" i="2"/>
  <c r="U31" i="1" l="1"/>
  <c r="B5" i="2" l="1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AF14" i="1" l="1"/>
  <c r="H31" i="1" l="1"/>
  <c r="AD32" i="1" l="1"/>
  <c r="F37" i="1" l="1"/>
  <c r="C5" i="2" l="1"/>
  <c r="F5" i="2"/>
  <c r="C6" i="2"/>
  <c r="F6" i="2"/>
  <c r="C7" i="2"/>
  <c r="F7" i="2"/>
  <c r="C8" i="2"/>
  <c r="F8" i="2"/>
  <c r="C9" i="2"/>
  <c r="F9" i="2"/>
  <c r="C10" i="2"/>
  <c r="F10" i="2"/>
  <c r="C11" i="2"/>
  <c r="F11" i="2"/>
  <c r="C12" i="2"/>
  <c r="F12" i="2"/>
  <c r="C13" i="2"/>
  <c r="F13" i="2"/>
  <c r="C14" i="2"/>
  <c r="F14" i="2"/>
  <c r="C15" i="2"/>
  <c r="F15" i="2"/>
  <c r="C16" i="2"/>
  <c r="F16" i="2"/>
  <c r="C17" i="2"/>
  <c r="F17" i="2"/>
  <c r="C18" i="2"/>
  <c r="F18" i="2"/>
  <c r="C19" i="2"/>
  <c r="F19" i="2"/>
  <c r="F20" i="2"/>
  <c r="C26" i="2"/>
  <c r="F26" i="2"/>
  <c r="Z31" i="1" l="1"/>
  <c r="N31" i="1"/>
  <c r="F31" i="1" l="1"/>
  <c r="G31" i="1"/>
  <c r="I31" i="1"/>
  <c r="J31" i="1"/>
  <c r="K31" i="1"/>
  <c r="M31" i="1"/>
  <c r="O31" i="1"/>
  <c r="P31" i="1"/>
  <c r="Q31" i="1"/>
  <c r="R31" i="1"/>
  <c r="S31" i="1"/>
  <c r="T31" i="1"/>
  <c r="V31" i="1"/>
  <c r="W31" i="1"/>
  <c r="X31" i="1"/>
  <c r="Y31" i="1"/>
  <c r="AA31" i="1"/>
  <c r="AB31" i="1"/>
  <c r="AC31" i="1"/>
  <c r="E31" i="1"/>
  <c r="AE31" i="1" l="1"/>
  <c r="AD36" i="1"/>
  <c r="E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D37" i="1"/>
  <c r="AK14" i="1"/>
  <c r="AK10" i="1"/>
  <c r="AK7" i="1"/>
  <c r="AK11" i="1"/>
  <c r="AK15" i="1"/>
  <c r="AK13" i="1"/>
  <c r="AK6" i="1"/>
  <c r="AK16" i="1"/>
  <c r="AK9" i="1"/>
  <c r="AK19" i="1"/>
  <c r="AK17" i="1"/>
  <c r="AK22" i="1"/>
  <c r="AK20" i="1"/>
  <c r="AK25" i="1"/>
  <c r="AK12" i="1"/>
  <c r="AK21" i="1"/>
  <c r="AK18" i="1"/>
  <c r="AK24" i="1"/>
  <c r="AK8" i="1"/>
  <c r="AK26" i="1"/>
  <c r="AK23" i="1"/>
  <c r="AG26" i="1"/>
  <c r="AG8" i="1"/>
  <c r="AG25" i="1"/>
  <c r="AG19" i="1"/>
  <c r="AG17" i="1"/>
  <c r="AG10" i="1"/>
  <c r="AG13" i="1"/>
  <c r="AG23" i="1"/>
  <c r="AG12" i="1"/>
  <c r="AG7" i="1"/>
  <c r="AF23" i="1"/>
  <c r="AE23" i="1"/>
  <c r="AD23" i="1"/>
  <c r="AG24" i="1"/>
  <c r="AE25" i="1"/>
  <c r="AF25" i="1"/>
  <c r="AF24" i="1"/>
  <c r="AE24" i="1"/>
  <c r="AD26" i="1"/>
  <c r="G26" i="2" s="1"/>
  <c r="AD14" i="1"/>
  <c r="AD17" i="1"/>
  <c r="AD16" i="1"/>
  <c r="AD21" i="1"/>
  <c r="AD18" i="1"/>
  <c r="AF19" i="1"/>
  <c r="AD35" i="1"/>
  <c r="AD34" i="1"/>
  <c r="AD33" i="1"/>
  <c r="AG20" i="1"/>
  <c r="AF26" i="1"/>
  <c r="AF20" i="1"/>
  <c r="AE20" i="1"/>
  <c r="AD11" i="1"/>
  <c r="AF5" i="1"/>
  <c r="AE5" i="1"/>
  <c r="AG5" i="1"/>
  <c r="AF7" i="1"/>
  <c r="AE14" i="1"/>
  <c r="AE7" i="1"/>
  <c r="AG14" i="1"/>
  <c r="AF6" i="1"/>
  <c r="AE6" i="1"/>
  <c r="AG6" i="1"/>
  <c r="AF9" i="1"/>
  <c r="AE9" i="1"/>
  <c r="AG9" i="1"/>
  <c r="AF13" i="1"/>
  <c r="AE13" i="1"/>
  <c r="AF10" i="1"/>
  <c r="AE10" i="1"/>
  <c r="AF15" i="1"/>
  <c r="AE15" i="1"/>
  <c r="AG15" i="1"/>
  <c r="AF17" i="1"/>
  <c r="AF11" i="1"/>
  <c r="AE17" i="1"/>
  <c r="AE11" i="1"/>
  <c r="AD9" i="1"/>
  <c r="AG11" i="1"/>
  <c r="AF22" i="1"/>
  <c r="AE22" i="1"/>
  <c r="AG22" i="1"/>
  <c r="AD15" i="1"/>
  <c r="AF16" i="1"/>
  <c r="AE16" i="1"/>
  <c r="AG16" i="1"/>
  <c r="AF21" i="1"/>
  <c r="AE21" i="1"/>
  <c r="AG21" i="1"/>
  <c r="AF18" i="1"/>
  <c r="AE18" i="1"/>
  <c r="AD10" i="1"/>
  <c r="AG18" i="1"/>
  <c r="AE19" i="1"/>
  <c r="AF12" i="1"/>
  <c r="AE12" i="1"/>
  <c r="AD5" i="1"/>
  <c r="AF8" i="1"/>
  <c r="AE8" i="1"/>
  <c r="AD6" i="1"/>
  <c r="AD7" i="1"/>
  <c r="AE26" i="1"/>
  <c r="G20" i="2" l="1"/>
  <c r="G21" i="2"/>
  <c r="G22" i="2"/>
  <c r="G23" i="2"/>
  <c r="AE37" i="1"/>
  <c r="D26" i="2"/>
  <c r="H21" i="2"/>
  <c r="H26" i="2"/>
  <c r="E26" i="2"/>
  <c r="E21" i="2"/>
  <c r="D21" i="2"/>
  <c r="G5" i="2"/>
  <c r="AD37" i="1"/>
  <c r="AD39" i="1" s="1"/>
  <c r="H25" i="2"/>
  <c r="D24" i="2"/>
  <c r="H16" i="2"/>
  <c r="E16" i="2"/>
  <c r="G16" i="2"/>
  <c r="H14" i="2"/>
  <c r="D6" i="2"/>
  <c r="D18" i="2"/>
  <c r="G6" i="2"/>
  <c r="D22" i="2"/>
  <c r="D16" i="2"/>
  <c r="H6" i="2"/>
  <c r="E5" i="2"/>
  <c r="E18" i="2"/>
  <c r="D20" i="2"/>
  <c r="E6" i="2"/>
  <c r="E25" i="2"/>
  <c r="E22" i="2"/>
  <c r="H22" i="2"/>
  <c r="D12" i="2"/>
  <c r="E14" i="2"/>
  <c r="H18" i="2"/>
  <c r="H20" i="2"/>
  <c r="E23" i="2"/>
  <c r="G14" i="2"/>
  <c r="D14" i="2"/>
  <c r="G18" i="2"/>
  <c r="H8" i="2"/>
  <c r="E19" i="2"/>
  <c r="D19" i="2"/>
  <c r="G19" i="2"/>
  <c r="H19" i="2"/>
  <c r="G10" i="2"/>
  <c r="G7" i="2"/>
  <c r="H10" i="2"/>
  <c r="H7" i="2"/>
  <c r="E13" i="2"/>
  <c r="E9" i="2"/>
  <c r="G17" i="2"/>
  <c r="H23" i="2"/>
  <c r="E20" i="2"/>
  <c r="G13" i="2"/>
  <c r="G9" i="2"/>
  <c r="E12" i="2"/>
  <c r="D5" i="2"/>
  <c r="E10" i="2"/>
  <c r="E7" i="2"/>
  <c r="D13" i="2"/>
  <c r="D9" i="2"/>
  <c r="G12" i="2"/>
  <c r="H17" i="2"/>
  <c r="G11" i="2"/>
  <c r="G15" i="2"/>
  <c r="D23" i="2"/>
  <c r="H5" i="2"/>
  <c r="E11" i="2"/>
  <c r="E15" i="2"/>
  <c r="D25" i="2"/>
  <c r="E8" i="2"/>
  <c r="D10" i="2"/>
  <c r="D7" i="2"/>
  <c r="E17" i="2"/>
  <c r="G8" i="2"/>
  <c r="H24" i="2"/>
  <c r="E24" i="2"/>
  <c r="H12" i="2"/>
  <c r="D8" i="2"/>
  <c r="H13" i="2"/>
  <c r="H9" i="2"/>
  <c r="D17" i="2"/>
  <c r="D11" i="2"/>
  <c r="D15" i="2"/>
  <c r="H11" i="2"/>
  <c r="H15" i="2"/>
</calcChain>
</file>

<file path=xl/sharedStrings.xml><?xml version="1.0" encoding="utf-8"?>
<sst xmlns="http://schemas.openxmlformats.org/spreadsheetml/2006/main" count="93" uniqueCount="82">
  <si>
    <t>Kulzinger Gerhard</t>
  </si>
  <si>
    <t>Widl Florian</t>
  </si>
  <si>
    <t>Zavaschi Sorin</t>
  </si>
  <si>
    <t>Kagerer Johann</t>
  </si>
  <si>
    <t>Stadler Wolfgang</t>
  </si>
  <si>
    <t>Schnittliste</t>
  </si>
  <si>
    <t>Heidrich Georg</t>
  </si>
  <si>
    <t>Leichtl Helmut</t>
  </si>
  <si>
    <t>Ponkratz Robert</t>
  </si>
  <si>
    <t>Leichtl Rita</t>
  </si>
  <si>
    <t>Eichenseher Theo</t>
  </si>
  <si>
    <t>A1</t>
  </si>
  <si>
    <t>A2</t>
  </si>
  <si>
    <t>A4</t>
  </si>
  <si>
    <t>A3</t>
  </si>
  <si>
    <t>Platz</t>
  </si>
  <si>
    <t>M</t>
  </si>
  <si>
    <t>Gesamt-
kämpfe</t>
  </si>
  <si>
    <t>Gesamt-
Holz</t>
  </si>
  <si>
    <t>Anzahl 
Kämpfe</t>
  </si>
  <si>
    <t>Kämpfe 
Vorjahre</t>
  </si>
  <si>
    <t xml:space="preserve">Schnitt
</t>
  </si>
  <si>
    <t>Sport-Kegel-Klub Walhalla Donaustauf e.V.</t>
  </si>
  <si>
    <t xml:space="preserve">Ergebnisse aus dem Zeitraum </t>
  </si>
  <si>
    <t>Rückrunde</t>
  </si>
  <si>
    <t>Vorrunde</t>
  </si>
  <si>
    <t>Sportkegelklub Walhalla Donaustauf e.V.</t>
  </si>
  <si>
    <t>Platz-</t>
  </si>
  <si>
    <t xml:space="preserve">           Name</t>
  </si>
  <si>
    <t>Gesamt-</t>
  </si>
  <si>
    <t>Durch-</t>
  </si>
  <si>
    <t>Kämpfe</t>
  </si>
  <si>
    <t xml:space="preserve">  Nr.</t>
  </si>
  <si>
    <t>schaft</t>
  </si>
  <si>
    <t xml:space="preserve"> </t>
  </si>
  <si>
    <t>Holzzahl</t>
  </si>
  <si>
    <t>schnitt</t>
  </si>
  <si>
    <t>kämpfe</t>
  </si>
  <si>
    <t>Mann-</t>
  </si>
  <si>
    <t>Saison</t>
  </si>
  <si>
    <t>Donaustauf ,</t>
  </si>
  <si>
    <t>Zavaschi Cristina</t>
  </si>
  <si>
    <t>Spieler</t>
  </si>
  <si>
    <t>Aushelfer</t>
  </si>
  <si>
    <t>Link Karl-Heinz</t>
  </si>
  <si>
    <t>Stenrüter Heinz</t>
  </si>
  <si>
    <t>Brosch Annerose</t>
  </si>
  <si>
    <t>Spieltag</t>
  </si>
  <si>
    <t>letzter</t>
  </si>
  <si>
    <t>die Ergebnisse des letzten, aktuellen Spieltages sind in der Spalte "letzter Spieltag"</t>
  </si>
  <si>
    <t>die Ergebnisse des letzten Spieltages in der Spalte "letzter Spieltag"</t>
  </si>
  <si>
    <t xml:space="preserve"> und in der Vor- oder Rückrunde oder Aushelfer einzutragen.</t>
  </si>
  <si>
    <t>nach dem Eintragen von neuen Ergebnissen,</t>
  </si>
  <si>
    <t>und dann nach Schnitt absteigend sortieren.</t>
  </si>
  <si>
    <t>Herren 1</t>
  </si>
  <si>
    <t>Herren 2</t>
  </si>
  <si>
    <t>Herren 3</t>
  </si>
  <si>
    <t>Querprüfung</t>
  </si>
  <si>
    <t>Differenz</t>
  </si>
  <si>
    <t>sind vor dem Eintrag neuer Ergebnisse zu löschen</t>
  </si>
  <si>
    <t>Saison Best</t>
  </si>
  <si>
    <t>Märkl Max</t>
  </si>
  <si>
    <t>Sommerer Tanja</t>
  </si>
  <si>
    <t>Schlehuber Franz</t>
  </si>
  <si>
    <t>Frauen</t>
  </si>
  <si>
    <t>Der Sportwart</t>
  </si>
  <si>
    <t>* ab Rückrunde 2. Mannschaft</t>
  </si>
  <si>
    <t>Tagessumme</t>
  </si>
  <si>
    <t>Hintermeier Thomas</t>
  </si>
  <si>
    <t>Kraus Robert</t>
  </si>
  <si>
    <t>Taffner Christian</t>
  </si>
  <si>
    <t>Herren 4</t>
  </si>
  <si>
    <t>120 W.</t>
  </si>
  <si>
    <t>100 W.</t>
  </si>
  <si>
    <t>Zirngibl Helmut</t>
  </si>
  <si>
    <t>Ergenisse in rot gehen zu 50 % in die Schnittberechnung ein, weil 2 x 30 Schub vollendet waren</t>
  </si>
  <si>
    <t>F</t>
  </si>
  <si>
    <t>Schmalzl Hubert</t>
  </si>
  <si>
    <t>Saison 2015/2016</t>
  </si>
  <si>
    <t>Ergebnisse aus der Saison 2015/2016</t>
  </si>
  <si>
    <t>letzter 
Spieltag</t>
  </si>
  <si>
    <t>11. Woche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</si>
</sst>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€]#,##0.00_);[Red]\([$€]#,##0.00\)"/>
    <numFmt numFmtId="165" formatCode="dd/mm/yy;@"/>
  </numFmts>
  <fonts count="35" x14ac:knownFonts="1"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9"/>
      <name val="Arial Narrow"/>
      <family val="2"/>
    </font>
    <font>
      <b/>
      <sz val="20"/>
      <name val="Arial Narrow"/>
      <family val="2"/>
    </font>
    <font>
      <b/>
      <sz val="16"/>
      <name val="Arial Narrow"/>
      <family val="2"/>
    </font>
    <font>
      <sz val="16"/>
      <name val="Arial Narrow"/>
      <family val="2"/>
    </font>
    <font>
      <sz val="20"/>
      <name val="Arial Narrow"/>
      <family val="2"/>
    </font>
    <font>
      <sz val="16"/>
      <color indexed="10"/>
      <name val="Arial Narrow"/>
      <family val="2"/>
    </font>
    <font>
      <b/>
      <sz val="30"/>
      <name val="Arial Narrow"/>
      <family val="2"/>
    </font>
    <font>
      <sz val="12"/>
      <name val="Arial"/>
      <family val="2"/>
    </font>
    <font>
      <b/>
      <u/>
      <sz val="28"/>
      <name val="Arial"/>
      <family val="2"/>
    </font>
    <font>
      <u/>
      <sz val="24"/>
      <name val="Arial"/>
      <family val="2"/>
    </font>
    <font>
      <sz val="24"/>
      <color indexed="12"/>
      <name val="Arial"/>
      <family val="2"/>
    </font>
    <font>
      <sz val="12"/>
      <color indexed="12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b/>
      <sz val="12"/>
      <name val="Arial"/>
      <family val="2"/>
    </font>
    <font>
      <b/>
      <u/>
      <sz val="24"/>
      <name val="Arial"/>
      <family val="2"/>
    </font>
    <font>
      <b/>
      <sz val="12"/>
      <name val="Arial"/>
      <family val="2"/>
    </font>
    <font>
      <b/>
      <sz val="20"/>
      <color indexed="12"/>
      <name val="Arial Narrow"/>
      <family val="2"/>
    </font>
    <font>
      <sz val="16"/>
      <color indexed="12"/>
      <name val="Arial Narrow"/>
      <family val="2"/>
    </font>
    <font>
      <sz val="14"/>
      <name val="Arial Narrow"/>
      <family val="2"/>
    </font>
    <font>
      <sz val="16"/>
      <name val="Arial"/>
      <family val="2"/>
    </font>
    <font>
      <b/>
      <sz val="16"/>
      <name val="Arial"/>
      <family val="2"/>
    </font>
    <font>
      <sz val="16"/>
      <color rgb="FFFF0000"/>
      <name val="Arial Narrow"/>
      <family val="2"/>
    </font>
    <font>
      <b/>
      <sz val="16"/>
      <color rgb="FFFF0000"/>
      <name val="Arial Narrow"/>
      <family val="2"/>
    </font>
    <font>
      <sz val="12"/>
      <color rgb="FFFF0000"/>
      <name val="Arial"/>
      <family val="2"/>
    </font>
    <font>
      <b/>
      <sz val="17"/>
      <color rgb="FFFF0000"/>
      <name val="Arial"/>
      <family val="2"/>
    </font>
    <font>
      <b/>
      <sz val="17"/>
      <color theme="3" tint="0.39997558519241921"/>
      <name val="Arial"/>
      <family val="2"/>
    </font>
    <font>
      <b/>
      <sz val="12"/>
      <color rgb="FF00B0F0"/>
      <name val="Arial Narrow"/>
      <family val="2"/>
    </font>
    <font>
      <sz val="9"/>
      <color rgb="FFFF0000"/>
      <name val="Arial Narrow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EFEA8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FF0000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2" fillId="0" borderId="0"/>
    <xf numFmtId="0" fontId="2" fillId="0" borderId="0"/>
  </cellStyleXfs>
  <cellXfs count="120">
    <xf numFmtId="0" fontId="0" fillId="0" borderId="0" xfId="0"/>
    <xf numFmtId="0" fontId="5" fillId="0" borderId="0" xfId="3" applyFont="1"/>
    <xf numFmtId="0" fontId="5" fillId="0" borderId="0" xfId="3" applyFont="1" applyAlignment="1">
      <alignment horizontal="center"/>
    </xf>
    <xf numFmtId="0" fontId="3" fillId="0" borderId="0" xfId="3" applyFont="1" applyAlignment="1">
      <alignment horizontal="left"/>
    </xf>
    <xf numFmtId="0" fontId="4" fillId="0" borderId="0" xfId="0" applyFont="1" applyBorder="1" applyAlignment="1">
      <alignment horizontal="center"/>
    </xf>
    <xf numFmtId="2" fontId="5" fillId="0" borderId="0" xfId="3" applyNumberFormat="1" applyFont="1"/>
    <xf numFmtId="0" fontId="6" fillId="0" borderId="0" xfId="0" applyFont="1" applyBorder="1" applyAlignment="1">
      <alignment horizontal="left"/>
    </xf>
    <xf numFmtId="0" fontId="9" fillId="0" borderId="0" xfId="3" applyFont="1"/>
    <xf numFmtId="165" fontId="9" fillId="0" borderId="0" xfId="3" applyNumberFormat="1" applyFont="1" applyAlignment="1">
      <alignment horizontal="center"/>
    </xf>
    <xf numFmtId="0" fontId="8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6" fillId="0" borderId="0" xfId="3" applyFont="1"/>
    <xf numFmtId="0" fontId="6" fillId="0" borderId="1" xfId="3" applyFont="1" applyBorder="1"/>
    <xf numFmtId="0" fontId="6" fillId="0" borderId="2" xfId="3" applyFont="1" applyBorder="1"/>
    <xf numFmtId="0" fontId="6" fillId="0" borderId="3" xfId="3" applyFont="1" applyBorder="1"/>
    <xf numFmtId="0" fontId="8" fillId="0" borderId="4" xfId="0" applyFont="1" applyBorder="1" applyAlignment="1">
      <alignment horizontal="center"/>
    </xf>
    <xf numFmtId="2" fontId="6" fillId="0" borderId="5" xfId="3" applyNumberFormat="1" applyFont="1" applyBorder="1"/>
    <xf numFmtId="2" fontId="8" fillId="0" borderId="6" xfId="3" applyNumberFormat="1" applyFont="1" applyBorder="1" applyAlignment="1">
      <alignment horizontal="center" wrapText="1"/>
    </xf>
    <xf numFmtId="2" fontId="8" fillId="0" borderId="4" xfId="3" applyNumberFormat="1" applyFont="1" applyBorder="1" applyAlignment="1">
      <alignment horizontal="left" wrapText="1"/>
    </xf>
    <xf numFmtId="2" fontId="8" fillId="0" borderId="7" xfId="3" applyNumberFormat="1" applyFont="1" applyBorder="1" applyAlignment="1">
      <alignment horizontal="right" wrapText="1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3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6" fillId="0" borderId="2" xfId="3" applyFont="1" applyFill="1" applyBorder="1"/>
    <xf numFmtId="0" fontId="6" fillId="0" borderId="2" xfId="3" applyFont="1" applyFill="1" applyBorder="1" applyAlignment="1">
      <alignment horizontal="center"/>
    </xf>
    <xf numFmtId="0" fontId="6" fillId="0" borderId="3" xfId="3" applyFont="1" applyFill="1" applyBorder="1"/>
    <xf numFmtId="0" fontId="13" fillId="0" borderId="0" xfId="2" applyFont="1" applyAlignment="1"/>
    <xf numFmtId="0" fontId="14" fillId="0" borderId="0" xfId="2" applyFont="1" applyAlignment="1"/>
    <xf numFmtId="0" fontId="12" fillId="0" borderId="0" xfId="2" applyFont="1" applyAlignment="1"/>
    <xf numFmtId="0" fontId="12" fillId="0" borderId="0" xfId="2" applyAlignment="1"/>
    <xf numFmtId="0" fontId="16" fillId="0" borderId="0" xfId="2" applyFont="1" applyAlignment="1"/>
    <xf numFmtId="0" fontId="17" fillId="0" borderId="0" xfId="2" applyFont="1" applyAlignment="1"/>
    <xf numFmtId="0" fontId="12" fillId="0" borderId="0" xfId="2" applyFont="1" applyAlignment="1">
      <alignment horizontal="center"/>
    </xf>
    <xf numFmtId="0" fontId="19" fillId="0" borderId="0" xfId="2" applyFont="1" applyAlignment="1">
      <alignment horizontal="center"/>
    </xf>
    <xf numFmtId="0" fontId="12" fillId="0" borderId="0" xfId="2" applyFont="1" applyAlignment="1">
      <alignment horizontal="right"/>
    </xf>
    <xf numFmtId="0" fontId="20" fillId="0" borderId="0" xfId="2" applyFont="1" applyAlignment="1"/>
    <xf numFmtId="0" fontId="12" fillId="0" borderId="0" xfId="2" applyFont="1" applyAlignment="1">
      <alignment horizontal="left"/>
    </xf>
    <xf numFmtId="0" fontId="21" fillId="0" borderId="0" xfId="2" applyFont="1" applyAlignment="1">
      <alignment horizontal="left"/>
    </xf>
    <xf numFmtId="0" fontId="13" fillId="0" borderId="0" xfId="2" applyFont="1" applyAlignment="1">
      <alignment vertical="center"/>
    </xf>
    <xf numFmtId="0" fontId="14" fillId="0" borderId="0" xfId="2" applyFont="1" applyAlignment="1">
      <alignment vertical="center"/>
    </xf>
    <xf numFmtId="0" fontId="15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0" fontId="12" fillId="0" borderId="0" xfId="2" applyAlignment="1">
      <alignment vertical="center"/>
    </xf>
    <xf numFmtId="0" fontId="17" fillId="0" borderId="0" xfId="2" applyFont="1" applyAlignment="1">
      <alignment vertical="center"/>
    </xf>
    <xf numFmtId="0" fontId="18" fillId="0" borderId="0" xfId="2" applyFont="1" applyAlignment="1">
      <alignment vertical="center"/>
    </xf>
    <xf numFmtId="14" fontId="18" fillId="0" borderId="0" xfId="2" quotePrefix="1" applyNumberFormat="1" applyFont="1" applyAlignment="1">
      <alignment vertical="center"/>
    </xf>
    <xf numFmtId="0" fontId="16" fillId="0" borderId="0" xfId="2" applyFont="1" applyAlignment="1">
      <alignment vertical="center"/>
    </xf>
    <xf numFmtId="1" fontId="12" fillId="0" borderId="0" xfId="2" applyNumberFormat="1" applyFont="1" applyAlignment="1">
      <alignment horizontal="center"/>
    </xf>
    <xf numFmtId="3" fontId="12" fillId="0" borderId="0" xfId="2" applyNumberFormat="1" applyFont="1" applyAlignment="1">
      <alignment horizontal="center"/>
    </xf>
    <xf numFmtId="2" fontId="18" fillId="0" borderId="0" xfId="2" applyNumberFormat="1" applyFont="1" applyAlignment="1">
      <alignment horizontal="center"/>
    </xf>
    <xf numFmtId="3" fontId="19" fillId="0" borderId="0" xfId="2" applyNumberFormat="1" applyFont="1" applyAlignment="1">
      <alignment horizontal="center"/>
    </xf>
    <xf numFmtId="0" fontId="17" fillId="0" borderId="0" xfId="2" applyFont="1" applyAlignment="1">
      <alignment horizontal="left" vertical="center"/>
    </xf>
    <xf numFmtId="0" fontId="17" fillId="0" borderId="0" xfId="2" applyFont="1" applyAlignment="1">
      <alignment horizontal="right"/>
    </xf>
    <xf numFmtId="0" fontId="6" fillId="0" borderId="5" xfId="3" applyFont="1" applyBorder="1"/>
    <xf numFmtId="14" fontId="18" fillId="0" borderId="0" xfId="2" quotePrefix="1" applyNumberFormat="1" applyFont="1" applyAlignment="1">
      <alignment horizontal="right" vertical="center"/>
    </xf>
    <xf numFmtId="0" fontId="22" fillId="0" borderId="0" xfId="3" applyFont="1"/>
    <xf numFmtId="0" fontId="7" fillId="0" borderId="8" xfId="0" applyFont="1" applyBorder="1" applyAlignment="1">
      <alignment horizontal="center"/>
    </xf>
    <xf numFmtId="0" fontId="6" fillId="0" borderId="9" xfId="3" applyFont="1" applyFill="1" applyBorder="1"/>
    <xf numFmtId="0" fontId="10" fillId="0" borderId="0" xfId="3" applyFont="1"/>
    <xf numFmtId="0" fontId="23" fillId="0" borderId="1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3" fillId="0" borderId="7" xfId="0" applyFont="1" applyFill="1" applyBorder="1" applyAlignment="1">
      <alignment horizontal="center"/>
    </xf>
    <xf numFmtId="1" fontId="8" fillId="0" borderId="0" xfId="0" applyNumberFormat="1" applyFont="1" applyFill="1" applyBorder="1" applyAlignment="1">
      <alignment horizontal="center" vertical="center"/>
    </xf>
    <xf numFmtId="0" fontId="5" fillId="0" borderId="0" xfId="3" applyFont="1" applyBorder="1"/>
    <xf numFmtId="0" fontId="6" fillId="0" borderId="2" xfId="3" applyFont="1" applyBorder="1" applyAlignment="1">
      <alignment horizontal="center"/>
    </xf>
    <xf numFmtId="2" fontId="8" fillId="0" borderId="0" xfId="3" applyNumberFormat="1" applyFont="1" applyBorder="1" applyAlignment="1">
      <alignment horizontal="center" wrapText="1"/>
    </xf>
    <xf numFmtId="0" fontId="7" fillId="0" borderId="8" xfId="0" applyFont="1" applyFill="1" applyBorder="1" applyAlignment="1">
      <alignment horizontal="center"/>
    </xf>
    <xf numFmtId="0" fontId="8" fillId="0" borderId="8" xfId="3" applyFont="1" applyFill="1" applyBorder="1" applyAlignment="1">
      <alignment horizontal="left"/>
    </xf>
    <xf numFmtId="3" fontId="8" fillId="0" borderId="8" xfId="0" applyNumberFormat="1" applyFont="1" applyFill="1" applyBorder="1" applyAlignment="1">
      <alignment horizontal="center" vertical="center"/>
    </xf>
    <xf numFmtId="1" fontId="8" fillId="0" borderId="8" xfId="0" applyNumberFormat="1" applyFont="1" applyFill="1" applyBorder="1" applyAlignment="1">
      <alignment horizontal="right" vertical="center"/>
    </xf>
    <xf numFmtId="3" fontId="8" fillId="0" borderId="8" xfId="0" applyNumberFormat="1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left"/>
    </xf>
    <xf numFmtId="0" fontId="8" fillId="0" borderId="8" xfId="3" applyFont="1" applyFill="1" applyBorder="1"/>
    <xf numFmtId="2" fontId="8" fillId="2" borderId="6" xfId="3" applyNumberFormat="1" applyFont="1" applyFill="1" applyBorder="1" applyAlignment="1">
      <alignment horizontal="center" wrapText="1"/>
    </xf>
    <xf numFmtId="1" fontId="8" fillId="2" borderId="8" xfId="0" applyNumberFormat="1" applyFont="1" applyFill="1" applyBorder="1" applyAlignment="1">
      <alignment horizontal="center" vertical="center"/>
    </xf>
    <xf numFmtId="1" fontId="27" fillId="0" borderId="0" xfId="0" applyNumberFormat="1" applyFont="1" applyFill="1" applyBorder="1" applyAlignment="1">
      <alignment horizontal="left" vertical="center"/>
    </xf>
    <xf numFmtId="0" fontId="27" fillId="0" borderId="0" xfId="3" applyFont="1"/>
    <xf numFmtId="2" fontId="24" fillId="0" borderId="6" xfId="3" applyNumberFormat="1" applyFont="1" applyBorder="1" applyAlignment="1">
      <alignment wrapText="1"/>
    </xf>
    <xf numFmtId="0" fontId="28" fillId="0" borderId="0" xfId="3" applyFont="1"/>
    <xf numFmtId="0" fontId="7" fillId="3" borderId="0" xfId="3" applyFont="1" applyFill="1" applyAlignment="1">
      <alignment horizontal="left"/>
    </xf>
    <xf numFmtId="1" fontId="3" fillId="3" borderId="0" xfId="3" applyNumberFormat="1" applyFont="1" applyFill="1"/>
    <xf numFmtId="3" fontId="8" fillId="3" borderId="8" xfId="0" applyNumberFormat="1" applyFont="1" applyFill="1" applyBorder="1" applyAlignment="1">
      <alignment horizontal="center" vertical="center"/>
    </xf>
    <xf numFmtId="0" fontId="8" fillId="3" borderId="0" xfId="3" applyFont="1" applyFill="1"/>
    <xf numFmtId="0" fontId="3" fillId="3" borderId="0" xfId="3" applyFont="1" applyFill="1"/>
    <xf numFmtId="0" fontId="5" fillId="3" borderId="0" xfId="3" applyFont="1" applyFill="1" applyAlignment="1">
      <alignment horizontal="center"/>
    </xf>
    <xf numFmtId="0" fontId="3" fillId="3" borderId="0" xfId="3" applyFont="1" applyFill="1" applyAlignment="1">
      <alignment horizontal="left"/>
    </xf>
    <xf numFmtId="0" fontId="8" fillId="0" borderId="0" xfId="3" applyFont="1" applyAlignment="1">
      <alignment horizontal="center"/>
    </xf>
    <xf numFmtId="1" fontId="25" fillId="0" borderId="0" xfId="3" applyNumberFormat="1" applyFont="1" applyAlignment="1">
      <alignment horizontal="center"/>
    </xf>
    <xf numFmtId="0" fontId="25" fillId="0" borderId="0" xfId="3" applyFont="1" applyAlignment="1">
      <alignment wrapText="1"/>
    </xf>
    <xf numFmtId="165" fontId="9" fillId="0" borderId="11" xfId="3" applyNumberFormat="1" applyFont="1" applyBorder="1" applyAlignment="1"/>
    <xf numFmtId="0" fontId="25" fillId="0" borderId="0" xfId="3" applyFont="1" applyAlignment="1">
      <alignment horizontal="center"/>
    </xf>
    <xf numFmtId="0" fontId="26" fillId="0" borderId="0" xfId="3" applyFont="1" applyAlignment="1">
      <alignment horizontal="center"/>
    </xf>
    <xf numFmtId="0" fontId="25" fillId="0" borderId="0" xfId="3" applyFont="1" applyAlignment="1">
      <alignment horizontal="center" wrapText="1"/>
    </xf>
    <xf numFmtId="0" fontId="29" fillId="0" borderId="0" xfId="2" applyFont="1" applyAlignment="1"/>
    <xf numFmtId="2" fontId="30" fillId="0" borderId="0" xfId="2" applyNumberFormat="1" applyFont="1" applyAlignment="1">
      <alignment horizontal="center"/>
    </xf>
    <xf numFmtId="2" fontId="31" fillId="0" borderId="0" xfId="2" applyNumberFormat="1" applyFont="1" applyAlignment="1">
      <alignment horizontal="center"/>
    </xf>
    <xf numFmtId="0" fontId="12" fillId="0" borderId="0" xfId="2" applyFont="1" applyFill="1" applyAlignment="1"/>
    <xf numFmtId="2" fontId="31" fillId="0" borderId="0" xfId="2" applyNumberFormat="1" applyFont="1" applyFill="1" applyAlignment="1">
      <alignment horizontal="center"/>
    </xf>
    <xf numFmtId="0" fontId="29" fillId="0" borderId="0" xfId="2" applyFont="1" applyFill="1" applyAlignment="1"/>
    <xf numFmtId="2" fontId="18" fillId="0" borderId="0" xfId="2" applyNumberFormat="1" applyFont="1" applyFill="1" applyAlignment="1">
      <alignment horizontal="center"/>
    </xf>
    <xf numFmtId="0" fontId="25" fillId="0" borderId="0" xfId="3" applyFont="1"/>
    <xf numFmtId="3" fontId="7" fillId="3" borderId="8" xfId="0" applyNumberFormat="1" applyFont="1" applyFill="1" applyBorder="1" applyAlignment="1">
      <alignment horizontal="center" vertical="center"/>
    </xf>
    <xf numFmtId="0" fontId="8" fillId="3" borderId="0" xfId="3" applyFont="1" applyFill="1" applyAlignment="1">
      <alignment horizontal="center"/>
    </xf>
    <xf numFmtId="0" fontId="8" fillId="0" borderId="12" xfId="0" applyFont="1" applyBorder="1" applyAlignment="1">
      <alignment horizontal="center"/>
    </xf>
    <xf numFmtId="0" fontId="32" fillId="0" borderId="0" xfId="0" applyFont="1" applyBorder="1" applyAlignment="1">
      <alignment horizontal="left"/>
    </xf>
    <xf numFmtId="0" fontId="3" fillId="0" borderId="0" xfId="3" applyFont="1" applyFill="1" applyAlignment="1">
      <alignment horizontal="left"/>
    </xf>
    <xf numFmtId="0" fontId="5" fillId="0" borderId="0" xfId="3" applyFont="1" applyFill="1"/>
    <xf numFmtId="0" fontId="5" fillId="0" borderId="0" xfId="3" applyFont="1" applyFill="1" applyAlignment="1">
      <alignment horizontal="center"/>
    </xf>
    <xf numFmtId="2" fontId="5" fillId="0" borderId="0" xfId="3" applyNumberFormat="1" applyFont="1" applyFill="1"/>
    <xf numFmtId="0" fontId="27" fillId="0" borderId="0" xfId="3" applyFont="1" applyFill="1"/>
    <xf numFmtId="0" fontId="33" fillId="0" borderId="0" xfId="3" applyFont="1" applyFill="1"/>
    <xf numFmtId="0" fontId="34" fillId="0" borderId="0" xfId="3" applyFont="1" applyAlignment="1">
      <alignment horizontal="center" wrapText="1"/>
    </xf>
    <xf numFmtId="14" fontId="17" fillId="0" borderId="0" xfId="2" quotePrefix="1" applyNumberFormat="1" applyFont="1" applyAlignment="1">
      <alignment horizontal="left" vertical="center"/>
    </xf>
    <xf numFmtId="0" fontId="8" fillId="0" borderId="8" xfId="3" applyFont="1" applyBorder="1" applyAlignment="1">
      <alignment horizontal="center" vertical="center"/>
    </xf>
    <xf numFmtId="2" fontId="8" fillId="0" borderId="8" xfId="3" applyNumberFormat="1" applyFont="1" applyBorder="1" applyAlignment="1">
      <alignment horizontal="center" vertical="center"/>
    </xf>
    <xf numFmtId="0" fontId="27" fillId="0" borderId="8" xfId="3" applyFont="1" applyBorder="1" applyAlignment="1">
      <alignment horizontal="center" vertical="center"/>
    </xf>
    <xf numFmtId="0" fontId="8" fillId="0" borderId="0" xfId="3" applyFont="1" applyBorder="1" applyAlignment="1">
      <alignment horizontal="center" vertical="center"/>
    </xf>
    <xf numFmtId="0" fontId="5" fillId="0" borderId="8" xfId="3" applyFont="1" applyBorder="1"/>
    <xf numFmtId="14" fontId="17" fillId="0" borderId="0" xfId="2" quotePrefix="1" applyNumberFormat="1" applyFont="1" applyAlignment="1">
      <alignment horizontal="left"/>
    </xf>
  </cellXfs>
  <cellStyles count="4">
    <cellStyle name="Euro" xfId="1"/>
    <cellStyle name="Standard" xfId="0" builtinId="0"/>
    <cellStyle name="Standard_BERICHT" xfId="2"/>
    <cellStyle name="Standard_Tabelle1" xfId="3"/>
  </cellStyles>
  <dxfs count="17"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color rgb="FF9C0006"/>
      </font>
    </dxf>
    <dxf>
      <font>
        <b/>
        <i val="0"/>
      </font>
    </dxf>
    <dxf>
      <font>
        <b/>
        <i val="0"/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strike val="0"/>
      </font>
    </dxf>
    <dxf>
      <font>
        <b/>
        <i val="0"/>
        <condense val="0"/>
        <extend val="0"/>
        <color auto="1"/>
      </font>
    </dxf>
    <dxf>
      <font>
        <b/>
        <i val="0"/>
        <strike val="0"/>
        <condense val="0"/>
        <extend val="0"/>
        <color indexed="17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17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AN39"/>
  <sheetViews>
    <sheetView zoomScale="67" zoomScaleNormal="67" workbookViewId="0">
      <pane xSplit="3" ySplit="4" topLeftCell="I5" activePane="bottomRight" state="frozen"/>
      <selection pane="topRight" activeCell="B1" sqref="B1"/>
      <selection pane="bottomLeft" activeCell="A3" sqref="A3"/>
      <selection pane="bottomRight" activeCell="AD22" sqref="AD22"/>
    </sheetView>
  </sheetViews>
  <sheetFormatPr baseColWidth="10" defaultColWidth="11.44140625" defaultRowHeight="20.399999999999999" x14ac:dyDescent="0.35"/>
  <cols>
    <col min="1" max="1" width="5.44140625" style="4" customWidth="1"/>
    <col min="2" max="2" width="5.33203125" style="4" customWidth="1"/>
    <col min="3" max="3" width="25.6640625" style="3" customWidth="1"/>
    <col min="4" max="15" width="5.6640625" style="1" customWidth="1"/>
    <col min="16" max="17" width="5.6640625" style="2" customWidth="1"/>
    <col min="18" max="24" width="5.6640625" style="1" customWidth="1"/>
    <col min="25" max="25" width="5.44140625" style="1" customWidth="1"/>
    <col min="26" max="29" width="5.6640625" style="1" customWidth="1"/>
    <col min="30" max="30" width="10.88671875" style="5" customWidth="1"/>
    <col min="31" max="31" width="11.44140625" style="2" bestFit="1" customWidth="1"/>
    <col min="32" max="32" width="9.44140625" style="1" bestFit="1" customWidth="1"/>
    <col min="33" max="33" width="9.88671875" style="1" customWidth="1"/>
    <col min="34" max="34" width="10.109375" style="1" customWidth="1"/>
    <col min="35" max="35" width="9.77734375" style="1" bestFit="1" customWidth="1"/>
    <col min="36" max="36" width="4" style="1" customWidth="1"/>
    <col min="37" max="37" width="11.44140625" style="1"/>
    <col min="38" max="38" width="11.33203125" style="1" bestFit="1" customWidth="1"/>
    <col min="39" max="39" width="11.44140625" style="91"/>
    <col min="40" max="16384" width="11.44140625" style="1"/>
  </cols>
  <sheetData>
    <row r="1" spans="1:40" ht="41.25" customHeight="1" x14ac:dyDescent="0.6">
      <c r="A1" s="10" t="s">
        <v>22</v>
      </c>
    </row>
    <row r="2" spans="1:40" ht="41.25" customHeight="1" x14ac:dyDescent="0.45">
      <c r="A2" s="6" t="s">
        <v>23</v>
      </c>
      <c r="G2" s="56" t="s">
        <v>78</v>
      </c>
      <c r="AD2" s="90"/>
      <c r="AE2" s="90"/>
      <c r="AF2" s="7"/>
      <c r="AG2" s="8"/>
      <c r="AH2" s="8"/>
    </row>
    <row r="3" spans="1:40" s="11" customFormat="1" ht="27.75" customHeight="1" x14ac:dyDescent="0.45">
      <c r="A3" s="20"/>
      <c r="B3" s="21"/>
      <c r="C3" s="22" t="s">
        <v>5</v>
      </c>
      <c r="D3" s="12" t="s">
        <v>25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24" t="s">
        <v>24</v>
      </c>
      <c r="P3" s="25"/>
      <c r="Q3" s="25"/>
      <c r="R3" s="24"/>
      <c r="S3" s="24"/>
      <c r="T3" s="24"/>
      <c r="U3" s="24"/>
      <c r="V3" s="24"/>
      <c r="W3" s="24"/>
      <c r="X3" s="24"/>
      <c r="Y3" s="24"/>
      <c r="Z3" s="58" t="s">
        <v>43</v>
      </c>
      <c r="AA3" s="24"/>
      <c r="AB3" s="24"/>
      <c r="AC3" s="26"/>
      <c r="AD3" s="16"/>
      <c r="AE3" s="65"/>
      <c r="AF3" s="12"/>
      <c r="AG3" s="14"/>
      <c r="AH3" s="54"/>
      <c r="AI3" s="54"/>
      <c r="AM3" s="92"/>
    </row>
    <row r="4" spans="1:40" ht="44.25" customHeight="1" x14ac:dyDescent="0.35">
      <c r="A4" s="15" t="s">
        <v>15</v>
      </c>
      <c r="B4" s="9" t="s">
        <v>16</v>
      </c>
      <c r="C4" s="23" t="s">
        <v>42</v>
      </c>
      <c r="D4" s="15">
        <v>1</v>
      </c>
      <c r="E4" s="9">
        <v>2</v>
      </c>
      <c r="F4" s="9">
        <v>3</v>
      </c>
      <c r="G4" s="9">
        <v>4</v>
      </c>
      <c r="H4" s="9">
        <v>5</v>
      </c>
      <c r="I4" s="9">
        <v>6</v>
      </c>
      <c r="J4" s="9">
        <v>7</v>
      </c>
      <c r="K4" s="9">
        <v>8</v>
      </c>
      <c r="L4" s="9">
        <v>9</v>
      </c>
      <c r="M4" s="9">
        <v>10</v>
      </c>
      <c r="N4" s="9">
        <v>11</v>
      </c>
      <c r="O4" s="104">
        <v>12</v>
      </c>
      <c r="P4" s="9">
        <v>13</v>
      </c>
      <c r="Q4" s="9">
        <v>14</v>
      </c>
      <c r="R4" s="9">
        <v>15</v>
      </c>
      <c r="S4" s="9">
        <v>16</v>
      </c>
      <c r="T4" s="9">
        <v>17</v>
      </c>
      <c r="U4" s="9">
        <v>18</v>
      </c>
      <c r="V4" s="9">
        <v>19</v>
      </c>
      <c r="W4" s="9">
        <v>20</v>
      </c>
      <c r="X4" s="9">
        <v>21</v>
      </c>
      <c r="Y4" s="9">
        <v>22</v>
      </c>
      <c r="Z4" s="60" t="s">
        <v>11</v>
      </c>
      <c r="AA4" s="61" t="s">
        <v>12</v>
      </c>
      <c r="AB4" s="61" t="s">
        <v>14</v>
      </c>
      <c r="AC4" s="62" t="s">
        <v>13</v>
      </c>
      <c r="AD4" s="17" t="s">
        <v>21</v>
      </c>
      <c r="AE4" s="66" t="s">
        <v>18</v>
      </c>
      <c r="AF4" s="18" t="s">
        <v>19</v>
      </c>
      <c r="AG4" s="19" t="s">
        <v>17</v>
      </c>
      <c r="AH4" s="78" t="s">
        <v>20</v>
      </c>
      <c r="AI4" s="74" t="s">
        <v>80</v>
      </c>
      <c r="AK4" s="112" t="s">
        <v>60</v>
      </c>
      <c r="AL4" s="89" t="s">
        <v>72</v>
      </c>
      <c r="AM4" s="93" t="s">
        <v>73</v>
      </c>
    </row>
    <row r="5" spans="1:40" x14ac:dyDescent="0.35">
      <c r="A5" s="57">
        <v>1</v>
      </c>
      <c r="B5" s="67">
        <v>1</v>
      </c>
      <c r="C5" s="72" t="s">
        <v>7</v>
      </c>
      <c r="D5" s="114">
        <v>555</v>
      </c>
      <c r="E5" s="114">
        <v>511</v>
      </c>
      <c r="F5" s="114">
        <v>536</v>
      </c>
      <c r="G5" s="114">
        <v>509</v>
      </c>
      <c r="H5" s="114">
        <v>509</v>
      </c>
      <c r="I5" s="114"/>
      <c r="J5" s="114"/>
      <c r="K5" s="114">
        <v>534</v>
      </c>
      <c r="L5" s="114">
        <v>502</v>
      </c>
      <c r="M5" s="114"/>
      <c r="N5" s="114">
        <v>545</v>
      </c>
      <c r="O5" s="114">
        <v>543</v>
      </c>
      <c r="P5" s="114">
        <v>512</v>
      </c>
      <c r="Q5" s="114">
        <v>494</v>
      </c>
      <c r="R5" s="114">
        <v>506</v>
      </c>
      <c r="S5" s="114"/>
      <c r="T5" s="114">
        <v>557</v>
      </c>
      <c r="U5" s="114">
        <v>527</v>
      </c>
      <c r="V5" s="114">
        <v>518</v>
      </c>
      <c r="W5" s="114">
        <v>515</v>
      </c>
      <c r="X5" s="114"/>
      <c r="Y5" s="114">
        <v>522</v>
      </c>
      <c r="Z5" s="114">
        <v>548</v>
      </c>
      <c r="AA5" s="114">
        <v>526</v>
      </c>
      <c r="AB5" s="114">
        <v>526</v>
      </c>
      <c r="AC5" s="114">
        <v>535</v>
      </c>
      <c r="AD5" s="115">
        <f t="shared" ref="AD5:AD25" si="0">IF(SUM(D5:AC5)&gt;0,ROUND(SUM(D5:AC5)/COUNT(D5:AC5),2),0)</f>
        <v>525.24</v>
      </c>
      <c r="AE5" s="69">
        <f t="shared" ref="AE5:AE25" si="1">SUM(D5:AC5)</f>
        <v>11030</v>
      </c>
      <c r="AF5" s="70">
        <f t="shared" ref="AF5:AF25" si="2">COUNT(D5:AC5)</f>
        <v>21</v>
      </c>
      <c r="AG5" s="71">
        <f t="shared" ref="AG5:AG25" si="3">COUNT(D5:AC5)+AH5</f>
        <v>593</v>
      </c>
      <c r="AH5" s="70">
        <v>572</v>
      </c>
      <c r="AI5" s="75">
        <f>S5</f>
        <v>0</v>
      </c>
      <c r="AK5" s="88">
        <f t="shared" ref="AK5:AK25" si="4">MAX(D5:AC5)</f>
        <v>557</v>
      </c>
      <c r="AL5" s="91">
        <v>560</v>
      </c>
      <c r="AM5" s="91">
        <v>484</v>
      </c>
    </row>
    <row r="6" spans="1:40" x14ac:dyDescent="0.35">
      <c r="A6" s="57">
        <v>2</v>
      </c>
      <c r="B6" s="67">
        <v>1</v>
      </c>
      <c r="C6" s="68" t="s">
        <v>3</v>
      </c>
      <c r="D6" s="114">
        <v>515</v>
      </c>
      <c r="E6" s="114">
        <v>551</v>
      </c>
      <c r="F6" s="114">
        <v>507</v>
      </c>
      <c r="G6" s="114">
        <v>516</v>
      </c>
      <c r="H6" s="114">
        <v>474</v>
      </c>
      <c r="I6" s="114"/>
      <c r="J6" s="114">
        <v>523</v>
      </c>
      <c r="K6" s="114"/>
      <c r="L6" s="114">
        <v>502</v>
      </c>
      <c r="M6" s="114">
        <v>529</v>
      </c>
      <c r="N6" s="114">
        <v>471</v>
      </c>
      <c r="O6" s="114">
        <v>539</v>
      </c>
      <c r="P6" s="114">
        <v>518</v>
      </c>
      <c r="Q6" s="114">
        <v>501</v>
      </c>
      <c r="R6" s="114">
        <v>544</v>
      </c>
      <c r="S6" s="114"/>
      <c r="T6" s="114">
        <v>478</v>
      </c>
      <c r="U6" s="114"/>
      <c r="V6" s="114">
        <v>513</v>
      </c>
      <c r="W6" s="114"/>
      <c r="X6" s="114">
        <v>504</v>
      </c>
      <c r="Y6" s="114">
        <v>524</v>
      </c>
      <c r="Z6" s="114"/>
      <c r="AA6" s="114"/>
      <c r="AB6" s="114"/>
      <c r="AC6" s="114"/>
      <c r="AD6" s="115">
        <f t="shared" si="0"/>
        <v>512.29</v>
      </c>
      <c r="AE6" s="69">
        <f t="shared" si="1"/>
        <v>8709</v>
      </c>
      <c r="AF6" s="70">
        <f t="shared" si="2"/>
        <v>17</v>
      </c>
      <c r="AG6" s="71">
        <f t="shared" si="3"/>
        <v>354</v>
      </c>
      <c r="AH6" s="70">
        <v>337</v>
      </c>
      <c r="AI6" s="75">
        <f t="shared" ref="AI6:AI7" si="5">S6</f>
        <v>0</v>
      </c>
      <c r="AK6" s="88">
        <f t="shared" si="4"/>
        <v>551</v>
      </c>
      <c r="AL6" s="91">
        <v>561</v>
      </c>
      <c r="AM6" s="91">
        <v>480</v>
      </c>
    </row>
    <row r="7" spans="1:40" x14ac:dyDescent="0.35">
      <c r="A7" s="57">
        <v>3</v>
      </c>
      <c r="B7" s="67">
        <v>1</v>
      </c>
      <c r="C7" s="72" t="s">
        <v>6</v>
      </c>
      <c r="D7" s="114">
        <v>550</v>
      </c>
      <c r="E7" s="114">
        <v>513</v>
      </c>
      <c r="F7" s="114">
        <v>505</v>
      </c>
      <c r="G7" s="114">
        <v>496</v>
      </c>
      <c r="H7" s="114">
        <v>522</v>
      </c>
      <c r="I7" s="114">
        <v>492</v>
      </c>
      <c r="J7" s="114">
        <v>535</v>
      </c>
      <c r="K7" s="114"/>
      <c r="L7" s="114">
        <v>491</v>
      </c>
      <c r="M7" s="114">
        <v>510</v>
      </c>
      <c r="N7" s="114">
        <v>518</v>
      </c>
      <c r="O7" s="114">
        <v>482</v>
      </c>
      <c r="P7" s="114"/>
      <c r="Q7" s="114">
        <v>497</v>
      </c>
      <c r="R7" s="114">
        <v>518</v>
      </c>
      <c r="S7" s="114"/>
      <c r="T7" s="114">
        <v>479</v>
      </c>
      <c r="U7" s="114">
        <v>520</v>
      </c>
      <c r="V7" s="114">
        <v>497</v>
      </c>
      <c r="W7" s="114">
        <v>504</v>
      </c>
      <c r="X7" s="114">
        <v>528</v>
      </c>
      <c r="Y7" s="114"/>
      <c r="Z7" s="114"/>
      <c r="AA7" s="114"/>
      <c r="AB7" s="114"/>
      <c r="AC7" s="114"/>
      <c r="AD7" s="115">
        <f t="shared" si="0"/>
        <v>508.72</v>
      </c>
      <c r="AE7" s="69">
        <f t="shared" si="1"/>
        <v>9157</v>
      </c>
      <c r="AF7" s="70">
        <f t="shared" si="2"/>
        <v>18</v>
      </c>
      <c r="AG7" s="71">
        <f t="shared" si="3"/>
        <v>372</v>
      </c>
      <c r="AH7" s="70">
        <v>354</v>
      </c>
      <c r="AI7" s="75">
        <f t="shared" si="5"/>
        <v>0</v>
      </c>
      <c r="AK7" s="88">
        <f t="shared" si="4"/>
        <v>550</v>
      </c>
      <c r="AL7" s="91">
        <v>531</v>
      </c>
      <c r="AM7" s="91">
        <v>498</v>
      </c>
    </row>
    <row r="8" spans="1:40" x14ac:dyDescent="0.35">
      <c r="A8" s="57">
        <v>4</v>
      </c>
      <c r="B8" s="67">
        <v>3</v>
      </c>
      <c r="C8" s="68" t="s">
        <v>77</v>
      </c>
      <c r="D8" s="114"/>
      <c r="E8" s="114"/>
      <c r="F8" s="114">
        <v>510</v>
      </c>
      <c r="G8" s="114">
        <v>467</v>
      </c>
      <c r="H8" s="114">
        <v>555</v>
      </c>
      <c r="I8" s="114">
        <v>505</v>
      </c>
      <c r="J8" s="114">
        <v>492</v>
      </c>
      <c r="K8" s="114">
        <v>496</v>
      </c>
      <c r="L8" s="114">
        <v>435</v>
      </c>
      <c r="M8" s="114"/>
      <c r="N8" s="114">
        <v>483</v>
      </c>
      <c r="O8" s="114">
        <v>489</v>
      </c>
      <c r="P8" s="114">
        <v>510</v>
      </c>
      <c r="Q8" s="114">
        <v>492</v>
      </c>
      <c r="R8" s="114">
        <v>524</v>
      </c>
      <c r="S8" s="114">
        <v>501</v>
      </c>
      <c r="T8" s="114"/>
      <c r="U8" s="117">
        <v>481</v>
      </c>
      <c r="V8" s="114">
        <v>537</v>
      </c>
      <c r="W8" s="114">
        <v>495</v>
      </c>
      <c r="X8" s="114">
        <v>508</v>
      </c>
      <c r="Y8" s="114">
        <v>601</v>
      </c>
      <c r="Z8" s="114">
        <v>542</v>
      </c>
      <c r="AA8" s="114">
        <v>530</v>
      </c>
      <c r="AB8" s="114"/>
      <c r="AC8" s="114"/>
      <c r="AD8" s="115">
        <f t="shared" si="0"/>
        <v>507.65</v>
      </c>
      <c r="AE8" s="69">
        <f t="shared" si="1"/>
        <v>10153</v>
      </c>
      <c r="AF8" s="70">
        <f t="shared" si="2"/>
        <v>20</v>
      </c>
      <c r="AG8" s="71">
        <f t="shared" si="3"/>
        <v>20</v>
      </c>
      <c r="AH8" s="70">
        <v>0</v>
      </c>
      <c r="AI8" s="75">
        <f>X8</f>
        <v>508</v>
      </c>
      <c r="AK8" s="88">
        <f t="shared" si="4"/>
        <v>601</v>
      </c>
      <c r="AL8" s="91"/>
    </row>
    <row r="9" spans="1:40" x14ac:dyDescent="0.35">
      <c r="A9" s="57">
        <v>5</v>
      </c>
      <c r="B9" s="67" t="s">
        <v>76</v>
      </c>
      <c r="C9" s="68" t="s">
        <v>9</v>
      </c>
      <c r="D9" s="114">
        <v>524</v>
      </c>
      <c r="E9" s="114">
        <v>496</v>
      </c>
      <c r="F9" s="114">
        <v>511</v>
      </c>
      <c r="G9" s="114"/>
      <c r="H9" s="114">
        <v>551</v>
      </c>
      <c r="I9" s="114">
        <v>506</v>
      </c>
      <c r="J9" s="114"/>
      <c r="K9" s="114">
        <v>494</v>
      </c>
      <c r="L9" s="114"/>
      <c r="M9" s="114">
        <v>518</v>
      </c>
      <c r="N9" s="114">
        <v>478</v>
      </c>
      <c r="O9" s="114">
        <v>426</v>
      </c>
      <c r="P9" s="114">
        <v>514</v>
      </c>
      <c r="Q9" s="114">
        <v>532</v>
      </c>
      <c r="R9" s="114">
        <v>494</v>
      </c>
      <c r="S9" s="114"/>
      <c r="T9" s="114">
        <v>504</v>
      </c>
      <c r="U9" s="118"/>
      <c r="V9" s="114">
        <v>533</v>
      </c>
      <c r="W9" s="114"/>
      <c r="X9" s="114">
        <v>486</v>
      </c>
      <c r="Y9" s="114">
        <v>452</v>
      </c>
      <c r="Z9" s="114"/>
      <c r="AA9" s="114"/>
      <c r="AB9" s="114"/>
      <c r="AC9" s="114"/>
      <c r="AD9" s="115">
        <f t="shared" si="0"/>
        <v>501.19</v>
      </c>
      <c r="AE9" s="69">
        <f t="shared" si="1"/>
        <v>8019</v>
      </c>
      <c r="AF9" s="70">
        <f t="shared" si="2"/>
        <v>16</v>
      </c>
      <c r="AG9" s="71">
        <f t="shared" si="3"/>
        <v>459</v>
      </c>
      <c r="AH9" s="70">
        <v>443</v>
      </c>
      <c r="AI9" s="75">
        <f t="shared" ref="AI9:AI22" si="6">X9</f>
        <v>486</v>
      </c>
      <c r="AK9" s="88">
        <f t="shared" si="4"/>
        <v>551</v>
      </c>
      <c r="AL9" s="91">
        <v>536</v>
      </c>
      <c r="AM9" s="91">
        <v>479</v>
      </c>
    </row>
    <row r="10" spans="1:40" x14ac:dyDescent="0.35">
      <c r="A10" s="57">
        <v>6</v>
      </c>
      <c r="B10" s="67">
        <v>1</v>
      </c>
      <c r="C10" s="68" t="s">
        <v>2</v>
      </c>
      <c r="D10" s="114"/>
      <c r="E10" s="114">
        <v>514</v>
      </c>
      <c r="F10" s="114">
        <v>493</v>
      </c>
      <c r="G10" s="114">
        <v>482</v>
      </c>
      <c r="H10" s="114">
        <v>482</v>
      </c>
      <c r="I10" s="114">
        <v>426</v>
      </c>
      <c r="J10" s="114"/>
      <c r="K10" s="114"/>
      <c r="L10" s="114">
        <v>522</v>
      </c>
      <c r="M10" s="114">
        <v>508</v>
      </c>
      <c r="N10" s="114">
        <v>494</v>
      </c>
      <c r="O10" s="114">
        <v>517</v>
      </c>
      <c r="P10" s="114">
        <v>452</v>
      </c>
      <c r="Q10" s="114"/>
      <c r="R10" s="114">
        <v>520</v>
      </c>
      <c r="S10" s="114"/>
      <c r="T10" s="114">
        <v>523</v>
      </c>
      <c r="U10" s="114">
        <v>499</v>
      </c>
      <c r="V10" s="114">
        <v>551</v>
      </c>
      <c r="W10" s="114">
        <v>486</v>
      </c>
      <c r="X10" s="114">
        <v>518</v>
      </c>
      <c r="Y10" s="114">
        <v>525</v>
      </c>
      <c r="Z10" s="114"/>
      <c r="AA10" s="114"/>
      <c r="AB10" s="114"/>
      <c r="AC10" s="114"/>
      <c r="AD10" s="115">
        <f t="shared" si="0"/>
        <v>500.71</v>
      </c>
      <c r="AE10" s="69">
        <f t="shared" si="1"/>
        <v>8512</v>
      </c>
      <c r="AF10" s="70">
        <f t="shared" si="2"/>
        <v>17</v>
      </c>
      <c r="AG10" s="71">
        <f t="shared" si="3"/>
        <v>278</v>
      </c>
      <c r="AH10" s="70">
        <v>261</v>
      </c>
      <c r="AI10" s="75">
        <f>S10</f>
        <v>0</v>
      </c>
      <c r="AK10" s="88">
        <f t="shared" si="4"/>
        <v>551</v>
      </c>
      <c r="AL10" s="91">
        <v>578</v>
      </c>
      <c r="AM10" s="91">
        <v>484</v>
      </c>
    </row>
    <row r="11" spans="1:40" x14ac:dyDescent="0.35">
      <c r="A11" s="57">
        <v>7</v>
      </c>
      <c r="B11" s="67">
        <v>1</v>
      </c>
      <c r="C11" s="68" t="s">
        <v>8</v>
      </c>
      <c r="D11" s="114">
        <v>505</v>
      </c>
      <c r="E11" s="114">
        <v>485</v>
      </c>
      <c r="F11" s="114"/>
      <c r="G11" s="114">
        <v>499</v>
      </c>
      <c r="H11" s="114">
        <v>493</v>
      </c>
      <c r="I11" s="114">
        <v>511</v>
      </c>
      <c r="J11" s="114">
        <v>471</v>
      </c>
      <c r="K11" s="114">
        <v>547</v>
      </c>
      <c r="L11" s="114">
        <v>478</v>
      </c>
      <c r="M11" s="114">
        <v>500</v>
      </c>
      <c r="N11" s="114">
        <v>523</v>
      </c>
      <c r="O11" s="114"/>
      <c r="P11" s="114">
        <v>451</v>
      </c>
      <c r="Q11" s="114">
        <v>514</v>
      </c>
      <c r="R11" s="114"/>
      <c r="S11" s="114"/>
      <c r="T11" s="114"/>
      <c r="U11" s="114">
        <v>490</v>
      </c>
      <c r="V11" s="114"/>
      <c r="W11" s="114">
        <v>485</v>
      </c>
      <c r="X11" s="114">
        <v>503</v>
      </c>
      <c r="Y11" s="114">
        <v>502</v>
      </c>
      <c r="Z11" s="114"/>
      <c r="AA11" s="114"/>
      <c r="AB11" s="114"/>
      <c r="AC11" s="114"/>
      <c r="AD11" s="115">
        <f t="shared" si="0"/>
        <v>497.31</v>
      </c>
      <c r="AE11" s="69">
        <f t="shared" si="1"/>
        <v>7957</v>
      </c>
      <c r="AF11" s="70">
        <f t="shared" si="2"/>
        <v>16</v>
      </c>
      <c r="AG11" s="71">
        <f t="shared" si="3"/>
        <v>762</v>
      </c>
      <c r="AH11" s="70">
        <v>746</v>
      </c>
      <c r="AI11" s="75">
        <f>S11</f>
        <v>0</v>
      </c>
      <c r="AK11" s="88">
        <f t="shared" si="4"/>
        <v>547</v>
      </c>
      <c r="AL11" s="91">
        <v>560</v>
      </c>
      <c r="AM11" s="91">
        <v>498</v>
      </c>
    </row>
    <row r="12" spans="1:40" x14ac:dyDescent="0.35">
      <c r="A12" s="57">
        <v>8</v>
      </c>
      <c r="B12" s="67">
        <v>2</v>
      </c>
      <c r="C12" s="68" t="s">
        <v>70</v>
      </c>
      <c r="D12" s="114"/>
      <c r="E12" s="114">
        <v>474</v>
      </c>
      <c r="F12" s="114">
        <v>457</v>
      </c>
      <c r="G12" s="114">
        <v>451</v>
      </c>
      <c r="H12" s="114">
        <v>477</v>
      </c>
      <c r="I12" s="114">
        <v>485</v>
      </c>
      <c r="J12" s="114">
        <v>471</v>
      </c>
      <c r="K12" s="114">
        <v>488</v>
      </c>
      <c r="L12" s="114">
        <v>493</v>
      </c>
      <c r="M12" s="114">
        <v>505</v>
      </c>
      <c r="N12" s="114">
        <v>515</v>
      </c>
      <c r="O12" s="114">
        <v>498</v>
      </c>
      <c r="P12" s="114">
        <v>492</v>
      </c>
      <c r="Q12" s="114">
        <v>482</v>
      </c>
      <c r="R12" s="114">
        <v>493</v>
      </c>
      <c r="S12" s="114">
        <v>466</v>
      </c>
      <c r="T12" s="114">
        <v>487</v>
      </c>
      <c r="U12" s="114">
        <v>510</v>
      </c>
      <c r="V12" s="114">
        <v>466</v>
      </c>
      <c r="W12" s="114">
        <v>495</v>
      </c>
      <c r="X12" s="114">
        <v>526</v>
      </c>
      <c r="Y12" s="114">
        <v>503</v>
      </c>
      <c r="Z12" s="114">
        <v>467</v>
      </c>
      <c r="AA12" s="114">
        <v>460</v>
      </c>
      <c r="AB12" s="114">
        <v>509</v>
      </c>
      <c r="AC12" s="114"/>
      <c r="AD12" s="115">
        <f t="shared" si="0"/>
        <v>486.25</v>
      </c>
      <c r="AE12" s="69">
        <f t="shared" si="1"/>
        <v>11670</v>
      </c>
      <c r="AF12" s="70">
        <f t="shared" si="2"/>
        <v>24</v>
      </c>
      <c r="AG12" s="71">
        <f t="shared" si="3"/>
        <v>40</v>
      </c>
      <c r="AH12" s="70">
        <v>16</v>
      </c>
      <c r="AI12" s="75">
        <f>AB12</f>
        <v>509</v>
      </c>
      <c r="AK12" s="88">
        <f t="shared" si="4"/>
        <v>526</v>
      </c>
      <c r="AL12" s="91">
        <v>506</v>
      </c>
      <c r="AM12" s="91">
        <v>0</v>
      </c>
      <c r="AN12" s="76" t="s">
        <v>50</v>
      </c>
    </row>
    <row r="13" spans="1:40" x14ac:dyDescent="0.35">
      <c r="A13" s="57">
        <v>9</v>
      </c>
      <c r="B13" s="67">
        <v>3</v>
      </c>
      <c r="C13" s="68" t="s">
        <v>44</v>
      </c>
      <c r="D13" s="114"/>
      <c r="E13" s="114"/>
      <c r="F13" s="114">
        <v>503</v>
      </c>
      <c r="G13" s="114">
        <v>470</v>
      </c>
      <c r="H13" s="114"/>
      <c r="I13" s="114"/>
      <c r="J13" s="114"/>
      <c r="K13" s="114"/>
      <c r="L13" s="114">
        <v>487</v>
      </c>
      <c r="M13" s="114">
        <v>466</v>
      </c>
      <c r="N13" s="114"/>
      <c r="O13" s="114">
        <v>494</v>
      </c>
      <c r="P13" s="114">
        <v>479</v>
      </c>
      <c r="Q13" s="114">
        <v>491</v>
      </c>
      <c r="R13" s="114">
        <v>510</v>
      </c>
      <c r="S13" s="114">
        <v>470</v>
      </c>
      <c r="T13" s="114">
        <v>486</v>
      </c>
      <c r="U13" s="114">
        <v>491</v>
      </c>
      <c r="V13" s="114">
        <v>471</v>
      </c>
      <c r="W13" s="114">
        <v>487</v>
      </c>
      <c r="X13" s="114">
        <v>477</v>
      </c>
      <c r="Y13" s="114">
        <v>470</v>
      </c>
      <c r="Z13" s="114">
        <v>506</v>
      </c>
      <c r="AA13" s="114">
        <v>512</v>
      </c>
      <c r="AB13" s="114">
        <v>508</v>
      </c>
      <c r="AC13" s="114">
        <v>457</v>
      </c>
      <c r="AD13" s="115">
        <f t="shared" si="0"/>
        <v>486.05</v>
      </c>
      <c r="AE13" s="69">
        <f t="shared" si="1"/>
        <v>9235</v>
      </c>
      <c r="AF13" s="70">
        <f t="shared" si="2"/>
        <v>19</v>
      </c>
      <c r="AG13" s="71">
        <f t="shared" si="3"/>
        <v>320</v>
      </c>
      <c r="AH13" s="70">
        <v>301</v>
      </c>
      <c r="AI13" s="75">
        <f>X13</f>
        <v>477</v>
      </c>
      <c r="AK13" s="88">
        <f t="shared" si="4"/>
        <v>512</v>
      </c>
      <c r="AL13" s="91">
        <v>531</v>
      </c>
      <c r="AM13" s="91">
        <v>460</v>
      </c>
      <c r="AN13" s="76" t="s">
        <v>59</v>
      </c>
    </row>
    <row r="14" spans="1:40" x14ac:dyDescent="0.35">
      <c r="A14" s="57">
        <v>10</v>
      </c>
      <c r="B14" s="67">
        <v>2</v>
      </c>
      <c r="C14" s="68" t="s">
        <v>45</v>
      </c>
      <c r="D14" s="114">
        <v>471</v>
      </c>
      <c r="E14" s="114">
        <v>474</v>
      </c>
      <c r="F14" s="114">
        <v>453</v>
      </c>
      <c r="G14" s="114"/>
      <c r="H14" s="114">
        <v>462</v>
      </c>
      <c r="I14" s="114">
        <v>464</v>
      </c>
      <c r="J14" s="114">
        <v>498</v>
      </c>
      <c r="K14" s="114">
        <v>489</v>
      </c>
      <c r="L14" s="114">
        <v>495</v>
      </c>
      <c r="M14" s="114"/>
      <c r="N14" s="114">
        <v>469</v>
      </c>
      <c r="O14" s="114">
        <v>467</v>
      </c>
      <c r="P14" s="114">
        <v>504</v>
      </c>
      <c r="Q14" s="114">
        <v>502</v>
      </c>
      <c r="R14" s="114">
        <v>461</v>
      </c>
      <c r="S14" s="114">
        <v>480</v>
      </c>
      <c r="T14" s="114">
        <v>446</v>
      </c>
      <c r="U14" s="114">
        <v>528</v>
      </c>
      <c r="V14" s="114">
        <v>495</v>
      </c>
      <c r="W14" s="114">
        <v>443</v>
      </c>
      <c r="X14" s="114">
        <v>482</v>
      </c>
      <c r="Y14" s="114">
        <v>504</v>
      </c>
      <c r="Z14" s="114"/>
      <c r="AA14" s="114"/>
      <c r="AB14" s="114"/>
      <c r="AC14" s="114"/>
      <c r="AD14" s="115">
        <f t="shared" si="0"/>
        <v>479.35</v>
      </c>
      <c r="AE14" s="69">
        <f t="shared" si="1"/>
        <v>9587</v>
      </c>
      <c r="AF14" s="70">
        <f t="shared" si="2"/>
        <v>20</v>
      </c>
      <c r="AG14" s="71">
        <f t="shared" si="3"/>
        <v>124</v>
      </c>
      <c r="AH14" s="70">
        <v>104</v>
      </c>
      <c r="AI14" s="75">
        <f>V14</f>
        <v>495</v>
      </c>
      <c r="AK14" s="88">
        <f t="shared" si="4"/>
        <v>528</v>
      </c>
      <c r="AL14" s="91">
        <v>508</v>
      </c>
      <c r="AM14" s="91">
        <v>467</v>
      </c>
    </row>
    <row r="15" spans="1:40" x14ac:dyDescent="0.35">
      <c r="A15" s="57">
        <v>11</v>
      </c>
      <c r="B15" s="67">
        <v>2</v>
      </c>
      <c r="C15" s="68" t="s">
        <v>1</v>
      </c>
      <c r="D15" s="114">
        <v>469</v>
      </c>
      <c r="E15" s="114">
        <v>469</v>
      </c>
      <c r="F15" s="114">
        <v>487</v>
      </c>
      <c r="G15" s="114">
        <v>479</v>
      </c>
      <c r="H15" s="114">
        <v>488</v>
      </c>
      <c r="I15" s="114"/>
      <c r="J15" s="114"/>
      <c r="K15" s="114"/>
      <c r="L15" s="114"/>
      <c r="M15" s="114"/>
      <c r="N15" s="114">
        <v>468</v>
      </c>
      <c r="O15" s="114"/>
      <c r="P15" s="114">
        <v>462</v>
      </c>
      <c r="Q15" s="114">
        <v>467</v>
      </c>
      <c r="R15" s="114"/>
      <c r="S15" s="114">
        <v>509</v>
      </c>
      <c r="T15" s="114"/>
      <c r="U15" s="117">
        <v>552</v>
      </c>
      <c r="V15" s="114">
        <v>465</v>
      </c>
      <c r="W15" s="114">
        <v>429</v>
      </c>
      <c r="X15" s="114">
        <v>514</v>
      </c>
      <c r="Y15" s="114">
        <v>446</v>
      </c>
      <c r="Z15" s="114"/>
      <c r="AA15" s="114"/>
      <c r="AB15" s="114"/>
      <c r="AC15" s="114"/>
      <c r="AD15" s="115">
        <f t="shared" si="0"/>
        <v>478.86</v>
      </c>
      <c r="AE15" s="69">
        <f t="shared" si="1"/>
        <v>6704</v>
      </c>
      <c r="AF15" s="70">
        <f t="shared" si="2"/>
        <v>14</v>
      </c>
      <c r="AG15" s="71">
        <f t="shared" si="3"/>
        <v>414</v>
      </c>
      <c r="AH15" s="70">
        <v>400</v>
      </c>
      <c r="AI15" s="75">
        <f>V15</f>
        <v>465</v>
      </c>
      <c r="AK15" s="88">
        <f t="shared" si="4"/>
        <v>552</v>
      </c>
      <c r="AL15" s="91">
        <v>524</v>
      </c>
      <c r="AM15" s="91">
        <v>475</v>
      </c>
      <c r="AN15" s="76" t="s">
        <v>49</v>
      </c>
    </row>
    <row r="16" spans="1:40" x14ac:dyDescent="0.35">
      <c r="A16" s="57">
        <v>12</v>
      </c>
      <c r="B16" s="67" t="s">
        <v>76</v>
      </c>
      <c r="C16" s="72" t="s">
        <v>41</v>
      </c>
      <c r="D16" s="114"/>
      <c r="E16" s="114">
        <v>451</v>
      </c>
      <c r="F16" s="114">
        <v>470</v>
      </c>
      <c r="G16" s="114"/>
      <c r="H16" s="114">
        <v>501</v>
      </c>
      <c r="I16" s="114">
        <v>499</v>
      </c>
      <c r="J16" s="114"/>
      <c r="K16" s="114">
        <v>442</v>
      </c>
      <c r="L16" s="114"/>
      <c r="M16" s="114">
        <v>503</v>
      </c>
      <c r="N16" s="114">
        <v>440</v>
      </c>
      <c r="O16" s="114">
        <v>499</v>
      </c>
      <c r="P16" s="114">
        <v>479</v>
      </c>
      <c r="Q16" s="114">
        <v>510</v>
      </c>
      <c r="R16" s="114">
        <v>475</v>
      </c>
      <c r="S16" s="114"/>
      <c r="T16" s="114">
        <v>450</v>
      </c>
      <c r="U16" s="118"/>
      <c r="V16" s="114">
        <v>507</v>
      </c>
      <c r="W16" s="114"/>
      <c r="X16" s="114">
        <v>460</v>
      </c>
      <c r="Y16" s="114">
        <v>476</v>
      </c>
      <c r="Z16" s="114"/>
      <c r="AA16" s="114"/>
      <c r="AB16" s="114"/>
      <c r="AC16" s="114"/>
      <c r="AD16" s="115">
        <f t="shared" si="0"/>
        <v>477.47</v>
      </c>
      <c r="AE16" s="69">
        <f t="shared" si="1"/>
        <v>7162</v>
      </c>
      <c r="AF16" s="70">
        <f t="shared" si="2"/>
        <v>15</v>
      </c>
      <c r="AG16" s="71">
        <f t="shared" si="3"/>
        <v>256</v>
      </c>
      <c r="AH16" s="70">
        <v>241</v>
      </c>
      <c r="AI16" s="75">
        <f>X16</f>
        <v>460</v>
      </c>
      <c r="AJ16" s="63"/>
      <c r="AK16" s="88">
        <f t="shared" si="4"/>
        <v>510</v>
      </c>
      <c r="AL16" s="91">
        <v>537</v>
      </c>
      <c r="AM16" s="91">
        <v>459</v>
      </c>
      <c r="AN16" s="76" t="s">
        <v>51</v>
      </c>
    </row>
    <row r="17" spans="1:40" x14ac:dyDescent="0.35">
      <c r="A17" s="57">
        <v>13</v>
      </c>
      <c r="B17" s="67">
        <v>2</v>
      </c>
      <c r="C17" s="68" t="s">
        <v>0</v>
      </c>
      <c r="D17" s="114">
        <v>443</v>
      </c>
      <c r="E17" s="114">
        <v>469</v>
      </c>
      <c r="F17" s="114">
        <v>467</v>
      </c>
      <c r="G17" s="114">
        <v>447</v>
      </c>
      <c r="H17" s="114"/>
      <c r="I17" s="114"/>
      <c r="J17" s="114"/>
      <c r="K17" s="114">
        <v>423</v>
      </c>
      <c r="L17" s="114"/>
      <c r="M17" s="114">
        <v>467</v>
      </c>
      <c r="N17" s="114">
        <v>475</v>
      </c>
      <c r="O17" s="114">
        <v>468</v>
      </c>
      <c r="P17" s="114">
        <v>403</v>
      </c>
      <c r="Q17" s="114"/>
      <c r="R17" s="114">
        <v>485</v>
      </c>
      <c r="S17" s="114">
        <v>470</v>
      </c>
      <c r="T17" s="114"/>
      <c r="U17" s="117"/>
      <c r="V17" s="114"/>
      <c r="W17" s="114">
        <v>405</v>
      </c>
      <c r="X17" s="114"/>
      <c r="Y17" s="114"/>
      <c r="Z17" s="114">
        <v>464</v>
      </c>
      <c r="AA17" s="114"/>
      <c r="AB17" s="114"/>
      <c r="AC17" s="114"/>
      <c r="AD17" s="115">
        <f t="shared" si="0"/>
        <v>452.77</v>
      </c>
      <c r="AE17" s="69">
        <f t="shared" si="1"/>
        <v>5886</v>
      </c>
      <c r="AF17" s="70">
        <f t="shared" si="2"/>
        <v>13</v>
      </c>
      <c r="AG17" s="71">
        <f t="shared" si="3"/>
        <v>827</v>
      </c>
      <c r="AH17" s="70">
        <v>814</v>
      </c>
      <c r="AI17" s="75">
        <f t="shared" si="6"/>
        <v>0</v>
      </c>
      <c r="AJ17" s="63"/>
      <c r="AK17" s="88">
        <f t="shared" si="4"/>
        <v>485</v>
      </c>
      <c r="AL17" s="91">
        <v>511</v>
      </c>
      <c r="AM17" s="91">
        <v>476</v>
      </c>
    </row>
    <row r="18" spans="1:40" x14ac:dyDescent="0.35">
      <c r="A18" s="57">
        <v>14</v>
      </c>
      <c r="B18" s="67" t="s">
        <v>76</v>
      </c>
      <c r="C18" s="68" t="s">
        <v>62</v>
      </c>
      <c r="D18" s="114">
        <v>431</v>
      </c>
      <c r="E18" s="114">
        <v>494</v>
      </c>
      <c r="F18" s="114">
        <v>442</v>
      </c>
      <c r="G18" s="114"/>
      <c r="H18" s="114">
        <v>475</v>
      </c>
      <c r="I18" s="114">
        <v>442</v>
      </c>
      <c r="J18" s="114"/>
      <c r="K18" s="114">
        <v>457</v>
      </c>
      <c r="L18" s="114"/>
      <c r="M18" s="114">
        <v>441</v>
      </c>
      <c r="N18" s="114">
        <v>481</v>
      </c>
      <c r="O18" s="114">
        <v>452</v>
      </c>
      <c r="P18" s="114">
        <v>475</v>
      </c>
      <c r="Q18" s="114">
        <v>444</v>
      </c>
      <c r="R18" s="114">
        <v>454</v>
      </c>
      <c r="S18" s="114"/>
      <c r="T18" s="114">
        <v>451</v>
      </c>
      <c r="U18" s="118"/>
      <c r="V18" s="114">
        <v>428</v>
      </c>
      <c r="W18" s="114"/>
      <c r="X18" s="114">
        <v>418</v>
      </c>
      <c r="Y18" s="114"/>
      <c r="Z18" s="114"/>
      <c r="AA18" s="114"/>
      <c r="AB18" s="114"/>
      <c r="AC18" s="114"/>
      <c r="AD18" s="115">
        <f t="shared" si="0"/>
        <v>452.33</v>
      </c>
      <c r="AE18" s="69">
        <f t="shared" si="1"/>
        <v>6785</v>
      </c>
      <c r="AF18" s="70">
        <f t="shared" si="2"/>
        <v>15</v>
      </c>
      <c r="AG18" s="71">
        <f t="shared" si="3"/>
        <v>76</v>
      </c>
      <c r="AH18" s="73">
        <v>61</v>
      </c>
      <c r="AI18" s="75">
        <f t="shared" si="6"/>
        <v>418</v>
      </c>
      <c r="AK18" s="88">
        <f t="shared" si="4"/>
        <v>494</v>
      </c>
      <c r="AL18" s="91">
        <v>499</v>
      </c>
      <c r="AM18" s="91">
        <v>387</v>
      </c>
      <c r="AN18" s="76" t="s">
        <v>52</v>
      </c>
    </row>
    <row r="19" spans="1:40" x14ac:dyDescent="0.35">
      <c r="A19" s="57">
        <v>15</v>
      </c>
      <c r="B19" s="67">
        <v>3</v>
      </c>
      <c r="C19" s="68" t="s">
        <v>63</v>
      </c>
      <c r="D19" s="114">
        <v>411</v>
      </c>
      <c r="E19" s="114">
        <v>455</v>
      </c>
      <c r="F19" s="114">
        <v>400</v>
      </c>
      <c r="G19" s="114">
        <v>396</v>
      </c>
      <c r="H19" s="114"/>
      <c r="I19" s="114"/>
      <c r="J19" s="114">
        <v>444</v>
      </c>
      <c r="K19" s="114">
        <v>474</v>
      </c>
      <c r="L19" s="114">
        <v>404</v>
      </c>
      <c r="M19" s="114">
        <v>454</v>
      </c>
      <c r="N19" s="114">
        <v>475</v>
      </c>
      <c r="O19" s="114"/>
      <c r="P19" s="114">
        <v>442</v>
      </c>
      <c r="Q19" s="114">
        <v>465</v>
      </c>
      <c r="R19" s="114">
        <v>437</v>
      </c>
      <c r="S19" s="114">
        <v>455</v>
      </c>
      <c r="T19" s="114">
        <v>440</v>
      </c>
      <c r="U19" s="114">
        <v>471</v>
      </c>
      <c r="V19" s="114">
        <v>493</v>
      </c>
      <c r="W19" s="114"/>
      <c r="X19" s="114"/>
      <c r="Y19" s="114">
        <v>452</v>
      </c>
      <c r="Z19" s="114"/>
      <c r="AA19" s="116"/>
      <c r="AB19" s="114"/>
      <c r="AC19" s="114"/>
      <c r="AD19" s="115">
        <f t="shared" si="0"/>
        <v>445.18</v>
      </c>
      <c r="AE19" s="69">
        <f t="shared" si="1"/>
        <v>7568</v>
      </c>
      <c r="AF19" s="70">
        <f t="shared" si="2"/>
        <v>17</v>
      </c>
      <c r="AG19" s="71">
        <f t="shared" si="3"/>
        <v>63</v>
      </c>
      <c r="AH19" s="70">
        <v>46</v>
      </c>
      <c r="AI19" s="75">
        <f t="shared" si="6"/>
        <v>0</v>
      </c>
      <c r="AJ19" s="64"/>
      <c r="AK19" s="88">
        <f t="shared" si="4"/>
        <v>493</v>
      </c>
      <c r="AL19" s="91">
        <v>502</v>
      </c>
      <c r="AM19" s="91">
        <v>464</v>
      </c>
      <c r="AN19" s="76" t="s">
        <v>53</v>
      </c>
    </row>
    <row r="20" spans="1:40" x14ac:dyDescent="0.35">
      <c r="A20" s="57">
        <v>16</v>
      </c>
      <c r="B20" s="67">
        <v>3</v>
      </c>
      <c r="C20" s="72" t="s">
        <v>61</v>
      </c>
      <c r="D20" s="114">
        <v>419</v>
      </c>
      <c r="E20" s="114">
        <v>479</v>
      </c>
      <c r="F20" s="114"/>
      <c r="G20" s="114"/>
      <c r="H20" s="114">
        <v>444</v>
      </c>
      <c r="I20" s="114">
        <v>398</v>
      </c>
      <c r="J20" s="116"/>
      <c r="K20" s="114"/>
      <c r="L20" s="114"/>
      <c r="M20" s="114">
        <v>452</v>
      </c>
      <c r="N20" s="114"/>
      <c r="O20" s="114">
        <v>454</v>
      </c>
      <c r="P20" s="114"/>
      <c r="Q20" s="114">
        <v>428</v>
      </c>
      <c r="R20" s="114"/>
      <c r="S20" s="114"/>
      <c r="T20" s="114"/>
      <c r="U20" s="114"/>
      <c r="V20" s="114">
        <v>412</v>
      </c>
      <c r="W20" s="114">
        <v>460</v>
      </c>
      <c r="X20" s="114">
        <v>474</v>
      </c>
      <c r="Y20" s="114">
        <v>451</v>
      </c>
      <c r="Z20" s="114"/>
      <c r="AA20" s="114"/>
      <c r="AB20" s="114"/>
      <c r="AC20" s="114"/>
      <c r="AD20" s="115">
        <f t="shared" si="0"/>
        <v>442.82</v>
      </c>
      <c r="AE20" s="69">
        <f t="shared" si="1"/>
        <v>4871</v>
      </c>
      <c r="AF20" s="70">
        <f t="shared" si="2"/>
        <v>11</v>
      </c>
      <c r="AG20" s="71">
        <f t="shared" si="3"/>
        <v>52</v>
      </c>
      <c r="AH20" s="70">
        <v>41</v>
      </c>
      <c r="AI20" s="75">
        <f t="shared" si="6"/>
        <v>474</v>
      </c>
      <c r="AJ20" s="64"/>
      <c r="AK20" s="88">
        <f t="shared" si="4"/>
        <v>479</v>
      </c>
      <c r="AL20" s="91">
        <v>478</v>
      </c>
      <c r="AM20" s="91">
        <v>435</v>
      </c>
    </row>
    <row r="21" spans="1:40" x14ac:dyDescent="0.35">
      <c r="A21" s="57">
        <v>17</v>
      </c>
      <c r="B21" s="67">
        <v>2</v>
      </c>
      <c r="C21" s="68" t="s">
        <v>4</v>
      </c>
      <c r="D21" s="114">
        <v>443</v>
      </c>
      <c r="E21" s="114"/>
      <c r="F21" s="114">
        <v>462</v>
      </c>
      <c r="G21" s="114">
        <v>465</v>
      </c>
      <c r="H21" s="114">
        <v>482</v>
      </c>
      <c r="I21" s="114">
        <v>455</v>
      </c>
      <c r="J21" s="114">
        <v>419</v>
      </c>
      <c r="K21" s="114"/>
      <c r="L21" s="114">
        <v>442</v>
      </c>
      <c r="M21" s="114">
        <v>418</v>
      </c>
      <c r="N21" s="114"/>
      <c r="O21" s="114">
        <v>419</v>
      </c>
      <c r="P21" s="114"/>
      <c r="Q21" s="114">
        <v>430</v>
      </c>
      <c r="R21" s="114">
        <v>459</v>
      </c>
      <c r="S21" s="114"/>
      <c r="T21" s="114">
        <v>393</v>
      </c>
      <c r="U21" s="114"/>
      <c r="V21" s="114">
        <v>463</v>
      </c>
      <c r="W21" s="114"/>
      <c r="X21" s="114"/>
      <c r="Y21" s="114">
        <v>441</v>
      </c>
      <c r="Z21" s="114"/>
      <c r="AA21" s="114"/>
      <c r="AB21" s="114"/>
      <c r="AC21" s="114"/>
      <c r="AD21" s="115">
        <f t="shared" si="0"/>
        <v>442.21</v>
      </c>
      <c r="AE21" s="69">
        <f t="shared" si="1"/>
        <v>6191</v>
      </c>
      <c r="AF21" s="70">
        <f t="shared" si="2"/>
        <v>14</v>
      </c>
      <c r="AG21" s="71">
        <f t="shared" si="3"/>
        <v>280</v>
      </c>
      <c r="AH21" s="70">
        <v>266</v>
      </c>
      <c r="AI21" s="75">
        <f>V21</f>
        <v>463</v>
      </c>
      <c r="AK21" s="88">
        <f t="shared" si="4"/>
        <v>482</v>
      </c>
      <c r="AL21" s="91">
        <v>493</v>
      </c>
      <c r="AM21" s="91">
        <v>447</v>
      </c>
    </row>
    <row r="22" spans="1:40" x14ac:dyDescent="0.35">
      <c r="A22" s="57">
        <v>18</v>
      </c>
      <c r="B22" s="67" t="s">
        <v>76</v>
      </c>
      <c r="C22" s="68" t="s">
        <v>74</v>
      </c>
      <c r="D22" s="114">
        <v>429</v>
      </c>
      <c r="E22" s="114">
        <v>423</v>
      </c>
      <c r="F22" s="116"/>
      <c r="G22" s="114"/>
      <c r="H22" s="114">
        <v>462</v>
      </c>
      <c r="I22" s="114">
        <v>428</v>
      </c>
      <c r="J22" s="114"/>
      <c r="K22" s="114">
        <v>443</v>
      </c>
      <c r="L22" s="114"/>
      <c r="M22" s="114">
        <v>462</v>
      </c>
      <c r="N22" s="114">
        <v>416</v>
      </c>
      <c r="O22" s="114">
        <v>456</v>
      </c>
      <c r="P22" s="114">
        <v>452</v>
      </c>
      <c r="Q22" s="114">
        <v>415</v>
      </c>
      <c r="R22" s="114">
        <v>453</v>
      </c>
      <c r="S22" s="114"/>
      <c r="T22" s="114"/>
      <c r="U22" s="114"/>
      <c r="V22" s="114"/>
      <c r="W22" s="114"/>
      <c r="X22" s="114">
        <v>418</v>
      </c>
      <c r="Y22" s="114">
        <v>446</v>
      </c>
      <c r="Z22" s="116"/>
      <c r="AA22" s="114"/>
      <c r="AB22" s="114"/>
      <c r="AC22" s="114"/>
      <c r="AD22" s="115">
        <f t="shared" si="0"/>
        <v>438.69</v>
      </c>
      <c r="AE22" s="69">
        <f t="shared" si="1"/>
        <v>5703</v>
      </c>
      <c r="AF22" s="70">
        <f t="shared" si="2"/>
        <v>13</v>
      </c>
      <c r="AG22" s="71">
        <f t="shared" si="3"/>
        <v>71</v>
      </c>
      <c r="AH22" s="70">
        <v>58</v>
      </c>
      <c r="AI22" s="75">
        <f t="shared" si="6"/>
        <v>418</v>
      </c>
      <c r="AJ22" s="63"/>
      <c r="AK22" s="88">
        <f t="shared" si="4"/>
        <v>462</v>
      </c>
      <c r="AL22" s="91">
        <v>483</v>
      </c>
    </row>
    <row r="23" spans="1:40" x14ac:dyDescent="0.35">
      <c r="A23" s="57">
        <v>19</v>
      </c>
      <c r="B23" s="67">
        <v>3</v>
      </c>
      <c r="C23" s="68" t="s">
        <v>69</v>
      </c>
      <c r="D23" s="114">
        <v>427</v>
      </c>
      <c r="E23" s="114">
        <v>414</v>
      </c>
      <c r="F23" s="114"/>
      <c r="G23" s="114"/>
      <c r="H23" s="114">
        <v>440</v>
      </c>
      <c r="I23" s="114">
        <v>435</v>
      </c>
      <c r="J23" s="114">
        <v>406</v>
      </c>
      <c r="K23" s="114"/>
      <c r="L23" s="114"/>
      <c r="M23" s="114">
        <v>470</v>
      </c>
      <c r="N23" s="114">
        <v>458</v>
      </c>
      <c r="O23" s="114">
        <v>426</v>
      </c>
      <c r="P23" s="114">
        <v>443</v>
      </c>
      <c r="Q23" s="114"/>
      <c r="R23" s="114">
        <v>448</v>
      </c>
      <c r="S23" s="114">
        <v>446</v>
      </c>
      <c r="T23" s="114">
        <v>427</v>
      </c>
      <c r="U23" s="114"/>
      <c r="V23" s="114"/>
      <c r="W23" s="114">
        <v>452</v>
      </c>
      <c r="X23" s="114"/>
      <c r="Y23" s="114"/>
      <c r="Z23" s="114"/>
      <c r="AA23" s="114"/>
      <c r="AB23" s="114"/>
      <c r="AC23" s="114"/>
      <c r="AD23" s="115">
        <f t="shared" si="0"/>
        <v>437.85</v>
      </c>
      <c r="AE23" s="69">
        <f t="shared" si="1"/>
        <v>5692</v>
      </c>
      <c r="AF23" s="70">
        <f t="shared" si="2"/>
        <v>13</v>
      </c>
      <c r="AG23" s="71">
        <f t="shared" si="3"/>
        <v>44</v>
      </c>
      <c r="AH23" s="70">
        <v>31</v>
      </c>
      <c r="AI23" s="75">
        <f>Y23</f>
        <v>0</v>
      </c>
      <c r="AJ23" s="63"/>
      <c r="AK23" s="88">
        <f t="shared" si="4"/>
        <v>470</v>
      </c>
      <c r="AL23" s="91">
        <v>428</v>
      </c>
      <c r="AM23" s="91">
        <v>419</v>
      </c>
    </row>
    <row r="24" spans="1:40" x14ac:dyDescent="0.35">
      <c r="A24" s="57">
        <v>20</v>
      </c>
      <c r="B24" s="67">
        <v>3</v>
      </c>
      <c r="C24" s="68" t="s">
        <v>68</v>
      </c>
      <c r="D24" s="114"/>
      <c r="E24" s="114"/>
      <c r="F24" s="114"/>
      <c r="G24" s="114"/>
      <c r="H24" s="114"/>
      <c r="I24" s="114"/>
      <c r="J24" s="114">
        <v>429</v>
      </c>
      <c r="K24" s="114">
        <v>393</v>
      </c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5">
        <f t="shared" si="0"/>
        <v>411</v>
      </c>
      <c r="AE24" s="69">
        <f t="shared" si="1"/>
        <v>822</v>
      </c>
      <c r="AF24" s="70">
        <f t="shared" si="2"/>
        <v>2</v>
      </c>
      <c r="AG24" s="71">
        <f t="shared" si="3"/>
        <v>15</v>
      </c>
      <c r="AH24" s="70">
        <v>13</v>
      </c>
      <c r="AI24" s="75">
        <f>Y24</f>
        <v>0</v>
      </c>
      <c r="AK24" s="88">
        <f t="shared" si="4"/>
        <v>429</v>
      </c>
      <c r="AL24" s="91">
        <v>471</v>
      </c>
      <c r="AM24" s="91">
        <v>344</v>
      </c>
    </row>
    <row r="25" spans="1:40" x14ac:dyDescent="0.35">
      <c r="A25" s="57">
        <v>21</v>
      </c>
      <c r="B25" s="67" t="s">
        <v>76</v>
      </c>
      <c r="C25" s="68" t="s">
        <v>10</v>
      </c>
      <c r="D25" s="114">
        <v>447</v>
      </c>
      <c r="E25" s="114"/>
      <c r="F25" s="114">
        <v>375</v>
      </c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>
        <v>397</v>
      </c>
      <c r="U25" s="114"/>
      <c r="V25" s="114">
        <v>405</v>
      </c>
      <c r="W25" s="114"/>
      <c r="X25" s="114"/>
      <c r="Y25" s="114">
        <v>390</v>
      </c>
      <c r="Z25" s="114"/>
      <c r="AA25" s="114"/>
      <c r="AB25" s="114"/>
      <c r="AC25" s="114"/>
      <c r="AD25" s="115">
        <f t="shared" si="0"/>
        <v>402.8</v>
      </c>
      <c r="AE25" s="69">
        <f t="shared" si="1"/>
        <v>2014</v>
      </c>
      <c r="AF25" s="70">
        <f t="shared" si="2"/>
        <v>5</v>
      </c>
      <c r="AG25" s="71">
        <f t="shared" si="3"/>
        <v>596</v>
      </c>
      <c r="AH25" s="70">
        <v>591</v>
      </c>
      <c r="AI25" s="75">
        <f>X25</f>
        <v>0</v>
      </c>
      <c r="AK25" s="88">
        <f t="shared" si="4"/>
        <v>447</v>
      </c>
      <c r="AL25" s="91">
        <v>398</v>
      </c>
      <c r="AM25" s="91">
        <v>454</v>
      </c>
    </row>
    <row r="26" spans="1:40" hidden="1" x14ac:dyDescent="0.35">
      <c r="A26" s="57">
        <v>22</v>
      </c>
      <c r="B26" s="67" t="s">
        <v>76</v>
      </c>
      <c r="C26" s="68" t="s">
        <v>46</v>
      </c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5">
        <f t="shared" ref="AD26" si="7">IF(SUM(D26:AC26)&gt;0,ROUND(SUM(D26:AC26)/COUNT(D26:AC26),2),0)</f>
        <v>0</v>
      </c>
      <c r="AE26" s="69">
        <f t="shared" ref="AE26" si="8">SUM(D26:AC26)</f>
        <v>0</v>
      </c>
      <c r="AF26" s="70">
        <f t="shared" ref="AF26" si="9">COUNT(D26:AC26)</f>
        <v>0</v>
      </c>
      <c r="AG26" s="71">
        <f t="shared" ref="AG26" si="10">COUNT(D26:AC26)+AH26</f>
        <v>21</v>
      </c>
      <c r="AH26" s="70">
        <v>21</v>
      </c>
      <c r="AI26" s="75">
        <f t="shared" ref="AI26" si="11">Y26</f>
        <v>0</v>
      </c>
      <c r="AJ26" s="63"/>
      <c r="AK26" s="88">
        <f t="shared" ref="AK26" si="12">MAX(D26:AC26)</f>
        <v>0</v>
      </c>
      <c r="AL26" s="91">
        <v>397</v>
      </c>
      <c r="AM26" s="91">
        <v>339</v>
      </c>
    </row>
    <row r="27" spans="1:40" ht="20.25" customHeight="1" x14ac:dyDescent="0.35">
      <c r="AI27" s="87"/>
    </row>
    <row r="28" spans="1:40" x14ac:dyDescent="0.35">
      <c r="B28" s="105" t="s">
        <v>66</v>
      </c>
      <c r="E28" s="59"/>
      <c r="J28" s="79" t="s">
        <v>75</v>
      </c>
      <c r="L28" s="77"/>
      <c r="AI28" s="87"/>
    </row>
    <row r="29" spans="1:40" x14ac:dyDescent="0.35">
      <c r="R29" s="59"/>
    </row>
    <row r="31" spans="1:40" x14ac:dyDescent="0.35">
      <c r="C31" s="80" t="s">
        <v>57</v>
      </c>
      <c r="D31" s="81">
        <f t="shared" ref="D31:AC31" si="13">SUM(D5:D26)</f>
        <v>7039</v>
      </c>
      <c r="E31" s="81">
        <f t="shared" si="13"/>
        <v>7672</v>
      </c>
      <c r="F31" s="81">
        <f t="shared" si="13"/>
        <v>7578</v>
      </c>
      <c r="G31" s="81">
        <f t="shared" si="13"/>
        <v>5677</v>
      </c>
      <c r="H31" s="81">
        <f t="shared" si="13"/>
        <v>7817</v>
      </c>
      <c r="I31" s="81">
        <f t="shared" si="13"/>
        <v>6046</v>
      </c>
      <c r="J31" s="81">
        <f t="shared" si="13"/>
        <v>4688</v>
      </c>
      <c r="K31" s="81">
        <f t="shared" si="13"/>
        <v>5680</v>
      </c>
      <c r="L31" s="81">
        <f t="shared" si="13"/>
        <v>5251</v>
      </c>
      <c r="M31" s="81">
        <f t="shared" si="13"/>
        <v>7203</v>
      </c>
      <c r="N31" s="81">
        <f t="shared" si="13"/>
        <v>7709</v>
      </c>
      <c r="O31" s="81">
        <f t="shared" si="13"/>
        <v>7629</v>
      </c>
      <c r="P31" s="81">
        <f t="shared" si="13"/>
        <v>7588</v>
      </c>
      <c r="Q31" s="81">
        <f t="shared" si="13"/>
        <v>7664</v>
      </c>
      <c r="R31" s="81">
        <f t="shared" si="13"/>
        <v>7781</v>
      </c>
      <c r="S31" s="81">
        <f t="shared" si="13"/>
        <v>3797</v>
      </c>
      <c r="T31" s="81">
        <f t="shared" si="13"/>
        <v>6518</v>
      </c>
      <c r="U31" s="81">
        <f t="shared" si="13"/>
        <v>5069</v>
      </c>
      <c r="V31" s="81">
        <f t="shared" si="13"/>
        <v>7754</v>
      </c>
      <c r="W31" s="81">
        <f t="shared" si="13"/>
        <v>5656</v>
      </c>
      <c r="X31" s="81">
        <f t="shared" si="13"/>
        <v>6816</v>
      </c>
      <c r="Y31" s="81">
        <f t="shared" si="13"/>
        <v>7705</v>
      </c>
      <c r="Z31" s="81">
        <f t="shared" si="13"/>
        <v>2527</v>
      </c>
      <c r="AA31" s="81">
        <f t="shared" si="13"/>
        <v>2028</v>
      </c>
      <c r="AB31" s="81">
        <f t="shared" si="13"/>
        <v>1543</v>
      </c>
      <c r="AC31" s="81">
        <f t="shared" si="13"/>
        <v>992</v>
      </c>
      <c r="AD31" s="82">
        <f>SUM(D5:AC26)</f>
        <v>153427</v>
      </c>
      <c r="AE31" s="82">
        <f>SUM(D31:AC31)</f>
        <v>153427</v>
      </c>
    </row>
    <row r="32" spans="1:40" x14ac:dyDescent="0.35">
      <c r="C32" s="83" t="s">
        <v>54</v>
      </c>
      <c r="D32" s="84">
        <v>2082</v>
      </c>
      <c r="E32" s="84">
        <v>2047</v>
      </c>
      <c r="F32" s="84">
        <v>1992</v>
      </c>
      <c r="G32" s="84">
        <v>1973</v>
      </c>
      <c r="H32" s="84">
        <v>1966</v>
      </c>
      <c r="I32" s="84">
        <v>1950</v>
      </c>
      <c r="J32" s="84">
        <v>2096</v>
      </c>
      <c r="K32" s="84"/>
      <c r="L32" s="84">
        <v>2023</v>
      </c>
      <c r="M32" s="84">
        <v>2082</v>
      </c>
      <c r="N32" s="84">
        <v>1951</v>
      </c>
      <c r="O32" s="84">
        <v>2081</v>
      </c>
      <c r="P32" s="84">
        <v>1933</v>
      </c>
      <c r="Q32" s="84">
        <v>2006</v>
      </c>
      <c r="R32" s="84">
        <v>2088</v>
      </c>
      <c r="S32" s="84"/>
      <c r="T32" s="84">
        <v>2037</v>
      </c>
      <c r="U32" s="84">
        <v>2036</v>
      </c>
      <c r="V32" s="84">
        <v>2079</v>
      </c>
      <c r="W32" s="84">
        <v>1990</v>
      </c>
      <c r="X32" s="84">
        <v>2053</v>
      </c>
      <c r="Y32" s="84">
        <v>2073</v>
      </c>
      <c r="Z32" s="84"/>
      <c r="AA32" s="84"/>
      <c r="AB32" s="84"/>
      <c r="AC32" s="84"/>
      <c r="AD32" s="82">
        <f>SUM(D32:AC32)</f>
        <v>40538</v>
      </c>
      <c r="AE32" s="85"/>
    </row>
    <row r="33" spans="3:35" x14ac:dyDescent="0.35">
      <c r="C33" s="83" t="s">
        <v>55</v>
      </c>
      <c r="D33" s="84">
        <v>1862</v>
      </c>
      <c r="E33" s="84">
        <v>1902</v>
      </c>
      <c r="F33" s="84">
        <v>1839</v>
      </c>
      <c r="G33" s="84">
        <v>1862</v>
      </c>
      <c r="H33" s="84">
        <v>1914</v>
      </c>
      <c r="I33" s="84">
        <v>1915</v>
      </c>
      <c r="J33" s="84">
        <v>1859</v>
      </c>
      <c r="K33" s="84">
        <v>1947</v>
      </c>
      <c r="L33" s="84">
        <v>1908</v>
      </c>
      <c r="M33" s="84">
        <v>1890</v>
      </c>
      <c r="N33" s="84">
        <v>1982</v>
      </c>
      <c r="O33" s="84">
        <v>1852</v>
      </c>
      <c r="P33" s="84">
        <v>1861</v>
      </c>
      <c r="Q33" s="84">
        <v>1881</v>
      </c>
      <c r="R33" s="84">
        <v>1898</v>
      </c>
      <c r="S33" s="84">
        <v>1925</v>
      </c>
      <c r="T33" s="84">
        <v>1783</v>
      </c>
      <c r="U33" s="84">
        <v>2120</v>
      </c>
      <c r="V33" s="84">
        <v>1889</v>
      </c>
      <c r="W33" s="84">
        <v>1772</v>
      </c>
      <c r="X33" s="84">
        <v>2064</v>
      </c>
      <c r="Y33" s="84">
        <v>1894</v>
      </c>
      <c r="Z33" s="84"/>
      <c r="AA33" s="84"/>
      <c r="AB33" s="84"/>
      <c r="AC33" s="84"/>
      <c r="AD33" s="82">
        <f>SUM(D33:AC33)</f>
        <v>41819</v>
      </c>
      <c r="AE33" s="85"/>
    </row>
    <row r="34" spans="3:35" x14ac:dyDescent="0.35">
      <c r="C34" s="83" t="s">
        <v>56</v>
      </c>
      <c r="D34" s="84">
        <v>1812</v>
      </c>
      <c r="E34" s="84">
        <v>1859</v>
      </c>
      <c r="F34" s="84">
        <v>1949</v>
      </c>
      <c r="G34" s="84">
        <v>1842</v>
      </c>
      <c r="H34" s="84">
        <v>1948</v>
      </c>
      <c r="I34" s="84">
        <v>1805</v>
      </c>
      <c r="J34" s="84">
        <v>1771</v>
      </c>
      <c r="K34" s="84">
        <v>1897</v>
      </c>
      <c r="L34" s="84">
        <v>1828</v>
      </c>
      <c r="M34" s="84">
        <v>1842</v>
      </c>
      <c r="N34" s="84">
        <v>1961</v>
      </c>
      <c r="O34" s="84">
        <v>1863</v>
      </c>
      <c r="P34" s="84">
        <v>1874</v>
      </c>
      <c r="Q34" s="84">
        <v>1876</v>
      </c>
      <c r="R34" s="84">
        <v>1919</v>
      </c>
      <c r="S34" s="84">
        <v>1872</v>
      </c>
      <c r="T34" s="84">
        <v>1813</v>
      </c>
      <c r="U34" s="84">
        <v>1907</v>
      </c>
      <c r="V34" s="84">
        <v>1913</v>
      </c>
      <c r="W34" s="84">
        <v>1894</v>
      </c>
      <c r="X34" s="84">
        <v>1968</v>
      </c>
      <c r="Y34" s="84">
        <v>1974</v>
      </c>
      <c r="Z34" s="84"/>
      <c r="AA34" s="84"/>
      <c r="AB34" s="84"/>
      <c r="AC34" s="84"/>
      <c r="AD34" s="82">
        <f>SUM(D34:AC34)</f>
        <v>41387</v>
      </c>
      <c r="AE34" s="85"/>
      <c r="AG34" s="101" t="s">
        <v>43</v>
      </c>
      <c r="AI34" s="103">
        <v>466</v>
      </c>
    </row>
    <row r="35" spans="3:35" x14ac:dyDescent="0.35">
      <c r="C35" s="83" t="s">
        <v>71</v>
      </c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2">
        <f>SUM(D35:AC35)</f>
        <v>0</v>
      </c>
      <c r="AE35" s="85"/>
      <c r="AG35" s="101" t="s">
        <v>43</v>
      </c>
      <c r="AI35" s="103"/>
    </row>
    <row r="36" spans="3:35" x14ac:dyDescent="0.35">
      <c r="C36" s="83" t="s">
        <v>64</v>
      </c>
      <c r="D36" s="84">
        <v>1831</v>
      </c>
      <c r="E36" s="84">
        <v>1864</v>
      </c>
      <c r="F36" s="84">
        <v>1798</v>
      </c>
      <c r="G36" s="84"/>
      <c r="H36" s="84">
        <v>1989</v>
      </c>
      <c r="I36" s="84">
        <v>1875</v>
      </c>
      <c r="J36" s="84"/>
      <c r="K36" s="84">
        <v>1836</v>
      </c>
      <c r="L36" s="84"/>
      <c r="M36" s="84">
        <v>1924</v>
      </c>
      <c r="N36" s="84">
        <v>1815</v>
      </c>
      <c r="O36" s="84">
        <v>1833</v>
      </c>
      <c r="P36" s="84">
        <v>1920</v>
      </c>
      <c r="Q36" s="84">
        <v>1901</v>
      </c>
      <c r="R36" s="84">
        <v>1876</v>
      </c>
      <c r="S36" s="84"/>
      <c r="T36" s="84">
        <v>1802</v>
      </c>
      <c r="U36" s="84"/>
      <c r="V36" s="84">
        <v>1873</v>
      </c>
      <c r="W36" s="84"/>
      <c r="X36" s="84">
        <v>1782</v>
      </c>
      <c r="Y36" s="84">
        <v>1764</v>
      </c>
      <c r="Z36" s="84"/>
      <c r="AA36" s="84"/>
      <c r="AB36" s="84"/>
      <c r="AC36" s="84"/>
      <c r="AD36" s="82">
        <f>SUM(D36:AC36)</f>
        <v>29683</v>
      </c>
      <c r="AE36" s="85"/>
      <c r="AG36" s="101" t="s">
        <v>43</v>
      </c>
      <c r="AI36" s="103"/>
    </row>
    <row r="37" spans="3:35" x14ac:dyDescent="0.35">
      <c r="C37" s="86"/>
      <c r="D37" s="84">
        <f>SUM(D32:D36)</f>
        <v>7587</v>
      </c>
      <c r="E37" s="84">
        <f t="shared" ref="E37:AC37" si="14">SUM(E32:E36)</f>
        <v>7672</v>
      </c>
      <c r="F37" s="84">
        <f>SUM(F32:F36)</f>
        <v>7578</v>
      </c>
      <c r="G37" s="84">
        <f t="shared" si="14"/>
        <v>5677</v>
      </c>
      <c r="H37" s="84">
        <f t="shared" si="14"/>
        <v>7817</v>
      </c>
      <c r="I37" s="84">
        <f t="shared" si="14"/>
        <v>7545</v>
      </c>
      <c r="J37" s="84">
        <f t="shared" si="14"/>
        <v>5726</v>
      </c>
      <c r="K37" s="84">
        <f t="shared" si="14"/>
        <v>5680</v>
      </c>
      <c r="L37" s="84">
        <f t="shared" si="14"/>
        <v>5759</v>
      </c>
      <c r="M37" s="84">
        <f t="shared" si="14"/>
        <v>7738</v>
      </c>
      <c r="N37" s="84">
        <f t="shared" si="14"/>
        <v>7709</v>
      </c>
      <c r="O37" s="84">
        <f t="shared" si="14"/>
        <v>7629</v>
      </c>
      <c r="P37" s="84">
        <f t="shared" si="14"/>
        <v>7588</v>
      </c>
      <c r="Q37" s="84">
        <f t="shared" si="14"/>
        <v>7664</v>
      </c>
      <c r="R37" s="84">
        <f t="shared" si="14"/>
        <v>7781</v>
      </c>
      <c r="S37" s="84">
        <f t="shared" si="14"/>
        <v>3797</v>
      </c>
      <c r="T37" s="84">
        <f t="shared" si="14"/>
        <v>7435</v>
      </c>
      <c r="U37" s="84">
        <f t="shared" si="14"/>
        <v>6063</v>
      </c>
      <c r="V37" s="84">
        <f t="shared" si="14"/>
        <v>7754</v>
      </c>
      <c r="W37" s="84">
        <f t="shared" si="14"/>
        <v>5656</v>
      </c>
      <c r="X37" s="84">
        <f t="shared" si="14"/>
        <v>7867</v>
      </c>
      <c r="Y37" s="84">
        <f t="shared" si="14"/>
        <v>7705</v>
      </c>
      <c r="Z37" s="84">
        <f t="shared" si="14"/>
        <v>0</v>
      </c>
      <c r="AA37" s="84">
        <f t="shared" si="14"/>
        <v>0</v>
      </c>
      <c r="AB37" s="84">
        <f t="shared" si="14"/>
        <v>0</v>
      </c>
      <c r="AC37" s="84">
        <f t="shared" si="14"/>
        <v>0</v>
      </c>
      <c r="AD37" s="82">
        <f>SUM(AD32:AD36)</f>
        <v>153427</v>
      </c>
      <c r="AE37" s="82">
        <f>SUM(D37:AC37)</f>
        <v>153427</v>
      </c>
      <c r="AG37" s="101" t="s">
        <v>67</v>
      </c>
      <c r="AI37" s="102">
        <f>SUM(AI5:AI36)</f>
        <v>5639</v>
      </c>
    </row>
    <row r="38" spans="3:35" x14ac:dyDescent="0.35">
      <c r="C38" s="106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8"/>
      <c r="Q38" s="108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9"/>
      <c r="AE38" s="108"/>
    </row>
    <row r="39" spans="3:35" x14ac:dyDescent="0.35">
      <c r="C39" s="106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8"/>
      <c r="Q39" s="108"/>
      <c r="R39" s="107"/>
      <c r="S39" s="107"/>
      <c r="T39" s="107"/>
      <c r="U39" s="107"/>
      <c r="V39" s="107"/>
      <c r="W39" s="107"/>
      <c r="X39" s="107"/>
      <c r="Y39" s="107"/>
      <c r="Z39" s="107"/>
      <c r="AA39" s="110" t="s">
        <v>58</v>
      </c>
      <c r="AB39" s="111"/>
      <c r="AC39" s="111"/>
      <c r="AD39" s="69">
        <f>AD37-AD31</f>
        <v>0</v>
      </c>
      <c r="AE39" s="108"/>
    </row>
  </sheetData>
  <sortState ref="B5:AM25">
    <sortCondition descending="1" ref="AD5:AD25"/>
  </sortState>
  <phoneticPr fontId="0" type="noConversion"/>
  <conditionalFormatting sqref="AJ10 AJ14:AJ15 AJ26 AJ23">
    <cfRule type="cellIs" dxfId="16" priority="56" stopIfTrue="1" operator="greaterThanOrEqual">
      <formula>450</formula>
    </cfRule>
    <cfRule type="cellIs" dxfId="15" priority="57" stopIfTrue="1" operator="greaterThanOrEqual">
      <formula>400</formula>
    </cfRule>
  </conditionalFormatting>
  <conditionalFormatting sqref="AF5:AF26">
    <cfRule type="cellIs" dxfId="14" priority="58" stopIfTrue="1" operator="greaterThanOrEqual">
      <formula>450</formula>
    </cfRule>
    <cfRule type="cellIs" dxfId="13" priority="59" stopIfTrue="1" operator="greaterThanOrEqual">
      <formula>400</formula>
    </cfRule>
  </conditionalFormatting>
  <conditionalFormatting sqref="AJ26 AJ23">
    <cfRule type="cellIs" dxfId="12" priority="55" stopIfTrue="1" operator="greaterThan">
      <formula>399</formula>
    </cfRule>
  </conditionalFormatting>
  <conditionalFormatting sqref="AK5:AK26">
    <cfRule type="cellIs" dxfId="11" priority="22" stopIfTrue="1" operator="greaterThan">
      <formula>AL5</formula>
    </cfRule>
  </conditionalFormatting>
  <conditionalFormatting sqref="D5:AD7 D26:AD26 D9:AD12 D8:T8 V8:AD8 D18:AD24 D25:T25 V25:AD25 D14:T17 D13:U13 W13:AD14 U14 V15:AD15 V17:AD17 W16:AD16 U16">
    <cfRule type="cellIs" dxfId="10" priority="12" stopIfTrue="1" operator="greaterThanOrEqual">
      <formula>540</formula>
    </cfRule>
    <cfRule type="cellIs" dxfId="9" priority="13" stopIfTrue="1" operator="greaterThan">
      <formula>480</formula>
    </cfRule>
  </conditionalFormatting>
  <conditionalFormatting sqref="AD39">
    <cfRule type="cellIs" dxfId="8" priority="9" operator="greaterThan">
      <formula>0</formula>
    </cfRule>
  </conditionalFormatting>
  <conditionalFormatting sqref="U25">
    <cfRule type="cellIs" dxfId="7" priority="7" stopIfTrue="1" operator="greaterThanOrEqual">
      <formula>540</formula>
    </cfRule>
    <cfRule type="cellIs" dxfId="6" priority="8" stopIfTrue="1" operator="greaterThan">
      <formula>480</formula>
    </cfRule>
  </conditionalFormatting>
  <conditionalFormatting sqref="V14">
    <cfRule type="cellIs" dxfId="5" priority="5" stopIfTrue="1" operator="greaterThanOrEqual">
      <formula>540</formula>
    </cfRule>
    <cfRule type="cellIs" dxfId="4" priority="6" stopIfTrue="1" operator="greaterThan">
      <formula>480</formula>
    </cfRule>
  </conditionalFormatting>
  <conditionalFormatting sqref="V13">
    <cfRule type="cellIs" dxfId="3" priority="3" stopIfTrue="1" operator="greaterThanOrEqual">
      <formula>540</formula>
    </cfRule>
    <cfRule type="cellIs" dxfId="2" priority="4" stopIfTrue="1" operator="greaterThan">
      <formula>480</formula>
    </cfRule>
  </conditionalFormatting>
  <conditionalFormatting sqref="V16">
    <cfRule type="cellIs" dxfId="1" priority="1" stopIfTrue="1" operator="greaterThanOrEqual">
      <formula>540</formula>
    </cfRule>
    <cfRule type="cellIs" dxfId="0" priority="2" stopIfTrue="1" operator="greaterThan">
      <formula>480</formula>
    </cfRule>
  </conditionalFormatting>
  <pageMargins left="0.25" right="0" top="0.43" bottom="0.23622047244094491" header="0" footer="0"/>
  <pageSetup paperSize="9" scale="81" orientation="landscape" horizontalDpi="18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autoPageBreaks="0"/>
  </sheetPr>
  <dimension ref="A1:V45"/>
  <sheetViews>
    <sheetView tabSelected="1" showOutlineSymbols="0" topLeftCell="A6" zoomScale="87" workbookViewId="0">
      <selection activeCell="C27" sqref="C27"/>
    </sheetView>
  </sheetViews>
  <sheetFormatPr baseColWidth="10" defaultColWidth="11.109375" defaultRowHeight="15" x14ac:dyDescent="0.25"/>
  <cols>
    <col min="1" max="1" width="6" style="29" customWidth="1"/>
    <col min="2" max="2" width="7.6640625" style="29" bestFit="1" customWidth="1"/>
    <col min="3" max="3" width="24.88671875" style="29" customWidth="1"/>
    <col min="4" max="6" width="11.109375" style="29" customWidth="1"/>
    <col min="7" max="7" width="16.33203125" style="29" customWidth="1"/>
    <col min="8" max="8" width="11.109375" style="29" customWidth="1"/>
    <col min="9" max="9" width="4.44140625" style="29" customWidth="1"/>
    <col min="10" max="10" width="11.109375" style="31" customWidth="1"/>
    <col min="11" max="11" width="11.109375" style="29" customWidth="1"/>
    <col min="12" max="12" width="2.5546875" style="29" bestFit="1" customWidth="1"/>
    <col min="13" max="13" width="28.44140625" style="29" customWidth="1"/>
    <col min="14" max="14" width="19.5546875" style="29" customWidth="1"/>
    <col min="15" max="16" width="11.109375" style="29" customWidth="1"/>
    <col min="17" max="17" width="14.5546875" style="29" customWidth="1"/>
    <col min="18" max="18" width="14" style="29" customWidth="1"/>
    <col min="19" max="22" width="11.109375" style="29" customWidth="1"/>
    <col min="23" max="255" width="11.109375" style="30" customWidth="1"/>
    <col min="256" max="16384" width="11.109375" style="30"/>
  </cols>
  <sheetData>
    <row r="1" spans="1:22" s="43" customFormat="1" ht="51" customHeight="1" x14ac:dyDescent="0.25">
      <c r="A1" s="39" t="s">
        <v>26</v>
      </c>
      <c r="B1" s="39"/>
      <c r="C1" s="39"/>
      <c r="D1" s="39"/>
      <c r="E1" s="39"/>
      <c r="F1" s="39"/>
      <c r="G1" s="39"/>
      <c r="H1" s="40"/>
      <c r="I1" s="40"/>
      <c r="J1" s="41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</row>
    <row r="2" spans="1:22" s="43" customFormat="1" ht="33.75" customHeight="1" x14ac:dyDescent="0.25">
      <c r="A2" s="52" t="s">
        <v>79</v>
      </c>
      <c r="B2" s="44"/>
      <c r="C2" s="44"/>
      <c r="E2" s="55"/>
      <c r="G2" s="113" t="s">
        <v>81</v>
      </c>
      <c r="H2" s="46"/>
      <c r="I2" s="45"/>
      <c r="J2" s="47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</row>
    <row r="3" spans="1:22" ht="28.5" customHeight="1" x14ac:dyDescent="0.3">
      <c r="A3" s="29" t="s">
        <v>27</v>
      </c>
      <c r="B3" s="37" t="s">
        <v>38</v>
      </c>
      <c r="C3" s="29" t="s">
        <v>28</v>
      </c>
      <c r="D3" s="33" t="s">
        <v>31</v>
      </c>
      <c r="E3" s="33" t="s">
        <v>35</v>
      </c>
      <c r="F3" s="33" t="s">
        <v>48</v>
      </c>
      <c r="G3" s="34" t="s">
        <v>30</v>
      </c>
      <c r="H3" s="34" t="s">
        <v>29</v>
      </c>
      <c r="J3" s="29"/>
      <c r="S3" s="30"/>
      <c r="T3" s="30"/>
      <c r="U3" s="30"/>
      <c r="V3" s="30"/>
    </row>
    <row r="4" spans="1:22" ht="15.6" x14ac:dyDescent="0.3">
      <c r="A4" s="29" t="s">
        <v>32</v>
      </c>
      <c r="B4" s="35" t="s">
        <v>33</v>
      </c>
      <c r="C4" s="29" t="s">
        <v>34</v>
      </c>
      <c r="D4" s="33" t="s">
        <v>39</v>
      </c>
      <c r="E4" s="33" t="s">
        <v>39</v>
      </c>
      <c r="F4" s="33" t="s">
        <v>47</v>
      </c>
      <c r="G4" s="34" t="s">
        <v>36</v>
      </c>
      <c r="H4" s="34" t="s">
        <v>37</v>
      </c>
      <c r="J4" s="29"/>
      <c r="S4" s="30"/>
      <c r="T4" s="30"/>
      <c r="U4" s="30"/>
      <c r="V4" s="30"/>
    </row>
    <row r="5" spans="1:22" ht="24.9" customHeight="1" x14ac:dyDescent="0.4">
      <c r="A5" s="33">
        <v>1</v>
      </c>
      <c r="B5" s="33">
        <f>Schnittliste!B5</f>
        <v>1</v>
      </c>
      <c r="C5" s="38" t="str">
        <f>Schnittliste!C5</f>
        <v>Leichtl Helmut</v>
      </c>
      <c r="D5" s="48">
        <f>Schnittliste!AF5</f>
        <v>21</v>
      </c>
      <c r="E5" s="49">
        <f>Schnittliste!AE5</f>
        <v>11030</v>
      </c>
      <c r="F5" s="49">
        <f>Schnittliste!AI5</f>
        <v>0</v>
      </c>
      <c r="G5" s="50">
        <f>Schnittliste!AD5</f>
        <v>525.24</v>
      </c>
      <c r="H5" s="51">
        <f>Schnittliste!AG5</f>
        <v>593</v>
      </c>
      <c r="J5" s="29"/>
      <c r="K5" s="33"/>
      <c r="L5" s="94"/>
      <c r="M5" s="94"/>
      <c r="N5" s="95"/>
      <c r="S5" s="30"/>
      <c r="T5" s="30"/>
      <c r="U5" s="30"/>
      <c r="V5" s="30"/>
    </row>
    <row r="6" spans="1:22" ht="24.9" customHeight="1" x14ac:dyDescent="0.4">
      <c r="A6" s="33">
        <v>2</v>
      </c>
      <c r="B6" s="33">
        <f>Schnittliste!B6</f>
        <v>1</v>
      </c>
      <c r="C6" s="38" t="str">
        <f>Schnittliste!C6</f>
        <v>Kagerer Johann</v>
      </c>
      <c r="D6" s="48">
        <f>Schnittliste!AF6</f>
        <v>17</v>
      </c>
      <c r="E6" s="49">
        <f>Schnittliste!AE6</f>
        <v>8709</v>
      </c>
      <c r="F6" s="49">
        <f>Schnittliste!AI6</f>
        <v>0</v>
      </c>
      <c r="G6" s="50">
        <f>Schnittliste!AD6</f>
        <v>512.29</v>
      </c>
      <c r="H6" s="51">
        <f>Schnittliste!AG6</f>
        <v>354</v>
      </c>
      <c r="J6" s="29"/>
      <c r="K6" s="33"/>
      <c r="L6" s="94"/>
      <c r="M6" s="94"/>
      <c r="N6" s="95"/>
      <c r="S6" s="30"/>
      <c r="T6" s="30"/>
      <c r="U6" s="30"/>
      <c r="V6" s="30"/>
    </row>
    <row r="7" spans="1:22" ht="24.9" customHeight="1" x14ac:dyDescent="0.4">
      <c r="A7" s="33">
        <v>3</v>
      </c>
      <c r="B7" s="33">
        <f>Schnittliste!B7</f>
        <v>1</v>
      </c>
      <c r="C7" s="38" t="str">
        <f>Schnittliste!C7</f>
        <v>Heidrich Georg</v>
      </c>
      <c r="D7" s="48">
        <f>Schnittliste!AF7</f>
        <v>18</v>
      </c>
      <c r="E7" s="49">
        <f>Schnittliste!AE7</f>
        <v>9157</v>
      </c>
      <c r="F7" s="49">
        <f>Schnittliste!AI7</f>
        <v>0</v>
      </c>
      <c r="G7" s="50">
        <f>Schnittliste!AD7</f>
        <v>508.72</v>
      </c>
      <c r="H7" s="51">
        <f>Schnittliste!AG7</f>
        <v>372</v>
      </c>
      <c r="J7" s="29"/>
      <c r="K7" s="33"/>
      <c r="L7" s="94"/>
      <c r="M7" s="94"/>
      <c r="N7" s="95"/>
      <c r="S7" s="30"/>
      <c r="T7" s="30"/>
      <c r="U7" s="30"/>
      <c r="V7" s="30"/>
    </row>
    <row r="8" spans="1:22" ht="24.9" customHeight="1" x14ac:dyDescent="0.4">
      <c r="A8" s="33">
        <v>4</v>
      </c>
      <c r="B8" s="33">
        <f>Schnittliste!B8</f>
        <v>3</v>
      </c>
      <c r="C8" s="38" t="str">
        <f>Schnittliste!C8</f>
        <v>Schmalzl Hubert</v>
      </c>
      <c r="D8" s="48">
        <f>Schnittliste!AF8</f>
        <v>20</v>
      </c>
      <c r="E8" s="49">
        <f>Schnittliste!AE8</f>
        <v>10153</v>
      </c>
      <c r="F8" s="49">
        <f>Schnittliste!AI8</f>
        <v>508</v>
      </c>
      <c r="G8" s="50">
        <f>Schnittliste!AD8</f>
        <v>507.65</v>
      </c>
      <c r="H8" s="51">
        <f>Schnittliste!AG8</f>
        <v>20</v>
      </c>
      <c r="J8" s="29"/>
      <c r="K8" s="33"/>
      <c r="L8" s="94"/>
      <c r="M8" s="94"/>
      <c r="N8" s="95"/>
      <c r="S8" s="30"/>
      <c r="T8" s="30"/>
      <c r="U8" s="30"/>
      <c r="V8" s="30"/>
    </row>
    <row r="9" spans="1:22" ht="24.9" customHeight="1" x14ac:dyDescent="0.4">
      <c r="A9" s="33">
        <v>5</v>
      </c>
      <c r="B9" s="33" t="str">
        <f>Schnittliste!B9</f>
        <v>F</v>
      </c>
      <c r="C9" s="38" t="str">
        <f>Schnittliste!C9</f>
        <v>Leichtl Rita</v>
      </c>
      <c r="D9" s="48">
        <f>Schnittliste!AF9</f>
        <v>16</v>
      </c>
      <c r="E9" s="49">
        <f>Schnittliste!AE9</f>
        <v>8019</v>
      </c>
      <c r="F9" s="49">
        <f>Schnittliste!AI9</f>
        <v>486</v>
      </c>
      <c r="G9" s="50">
        <f>Schnittliste!AD9</f>
        <v>501.19</v>
      </c>
      <c r="H9" s="51">
        <f>Schnittliste!AG9</f>
        <v>459</v>
      </c>
      <c r="J9" s="29"/>
      <c r="K9" s="33"/>
      <c r="L9" s="94"/>
      <c r="M9" s="94"/>
      <c r="N9" s="96"/>
      <c r="S9" s="30"/>
      <c r="T9" s="30"/>
      <c r="U9" s="30"/>
      <c r="V9" s="30"/>
    </row>
    <row r="10" spans="1:22" ht="24.9" customHeight="1" x14ac:dyDescent="0.4">
      <c r="A10" s="33">
        <v>6</v>
      </c>
      <c r="B10" s="33">
        <f>Schnittliste!B10</f>
        <v>1</v>
      </c>
      <c r="C10" s="38" t="str">
        <f>Schnittliste!C10</f>
        <v>Zavaschi Sorin</v>
      </c>
      <c r="D10" s="48">
        <f>Schnittliste!AF10</f>
        <v>17</v>
      </c>
      <c r="E10" s="49">
        <f>Schnittliste!AE10</f>
        <v>8512</v>
      </c>
      <c r="F10" s="49">
        <f>Schnittliste!AI10</f>
        <v>0</v>
      </c>
      <c r="G10" s="50">
        <f>Schnittliste!AD10</f>
        <v>500.71</v>
      </c>
      <c r="H10" s="51">
        <f>Schnittliste!AG10</f>
        <v>278</v>
      </c>
      <c r="J10" s="29"/>
      <c r="K10" s="33"/>
      <c r="L10" s="97"/>
      <c r="M10" s="97"/>
      <c r="N10" s="98"/>
      <c r="S10" s="30"/>
      <c r="T10" s="30"/>
      <c r="U10" s="30"/>
      <c r="V10" s="30"/>
    </row>
    <row r="11" spans="1:22" ht="24.9" customHeight="1" x14ac:dyDescent="0.4">
      <c r="A11" s="33">
        <v>7</v>
      </c>
      <c r="B11" s="33">
        <f>Schnittliste!B11</f>
        <v>1</v>
      </c>
      <c r="C11" s="38" t="str">
        <f>Schnittliste!C11</f>
        <v>Ponkratz Robert</v>
      </c>
      <c r="D11" s="48">
        <f>Schnittliste!AF11</f>
        <v>16</v>
      </c>
      <c r="E11" s="49">
        <f>Schnittliste!AE11</f>
        <v>7957</v>
      </c>
      <c r="F11" s="49">
        <f>Schnittliste!AI11</f>
        <v>0</v>
      </c>
      <c r="G11" s="50">
        <f>Schnittliste!AD11</f>
        <v>497.31</v>
      </c>
      <c r="H11" s="51">
        <f>Schnittliste!AG11</f>
        <v>762</v>
      </c>
      <c r="J11" s="29"/>
      <c r="L11" s="99"/>
      <c r="M11" s="99"/>
      <c r="N11" s="98"/>
      <c r="S11" s="30"/>
      <c r="T11" s="30"/>
      <c r="U11" s="30"/>
      <c r="V11" s="30"/>
    </row>
    <row r="12" spans="1:22" ht="24.9" customHeight="1" x14ac:dyDescent="0.4">
      <c r="A12" s="33">
        <v>8</v>
      </c>
      <c r="B12" s="33">
        <f>Schnittliste!B12</f>
        <v>2</v>
      </c>
      <c r="C12" s="38" t="str">
        <f>Schnittliste!C12</f>
        <v>Taffner Christian</v>
      </c>
      <c r="D12" s="48">
        <f>Schnittliste!AF12</f>
        <v>24</v>
      </c>
      <c r="E12" s="49">
        <f>Schnittliste!AE12</f>
        <v>11670</v>
      </c>
      <c r="F12" s="49">
        <f>Schnittliste!AI12</f>
        <v>509</v>
      </c>
      <c r="G12" s="50">
        <f>Schnittliste!AD12</f>
        <v>486.25</v>
      </c>
      <c r="H12" s="51">
        <f>Schnittliste!AG12</f>
        <v>40</v>
      </c>
      <c r="J12" s="29"/>
      <c r="K12" s="33"/>
      <c r="L12" s="97"/>
      <c r="M12" s="97"/>
      <c r="N12" s="98"/>
      <c r="S12" s="30"/>
      <c r="T12" s="30"/>
      <c r="U12" s="30"/>
      <c r="V12" s="30"/>
    </row>
    <row r="13" spans="1:22" ht="24.9" customHeight="1" x14ac:dyDescent="0.4">
      <c r="A13" s="33">
        <v>9</v>
      </c>
      <c r="B13" s="33">
        <f>Schnittliste!B13</f>
        <v>3</v>
      </c>
      <c r="C13" s="38" t="str">
        <f>Schnittliste!C13</f>
        <v>Link Karl-Heinz</v>
      </c>
      <c r="D13" s="48">
        <f>Schnittliste!AF13</f>
        <v>19</v>
      </c>
      <c r="E13" s="49">
        <f>Schnittliste!AE13</f>
        <v>9235</v>
      </c>
      <c r="F13" s="49">
        <f>Schnittliste!AI13</f>
        <v>477</v>
      </c>
      <c r="G13" s="50">
        <f>Schnittliste!AD13</f>
        <v>486.05</v>
      </c>
      <c r="H13" s="51">
        <f>Schnittliste!AG13</f>
        <v>320</v>
      </c>
      <c r="J13" s="29"/>
      <c r="K13" s="33"/>
      <c r="L13" s="97"/>
      <c r="M13" s="97"/>
      <c r="N13" s="100"/>
      <c r="S13" s="30"/>
      <c r="T13" s="30"/>
      <c r="U13" s="30"/>
      <c r="V13" s="30"/>
    </row>
    <row r="14" spans="1:22" ht="24.9" customHeight="1" x14ac:dyDescent="0.4">
      <c r="A14" s="33">
        <v>10</v>
      </c>
      <c r="B14" s="33">
        <f>Schnittliste!B14</f>
        <v>2</v>
      </c>
      <c r="C14" s="38" t="str">
        <f>Schnittliste!C14</f>
        <v>Stenrüter Heinz</v>
      </c>
      <c r="D14" s="48">
        <f>Schnittliste!AF14</f>
        <v>20</v>
      </c>
      <c r="E14" s="49">
        <f>Schnittliste!AE14</f>
        <v>9587</v>
      </c>
      <c r="F14" s="49">
        <f>Schnittliste!AI14</f>
        <v>495</v>
      </c>
      <c r="G14" s="50">
        <f>Schnittliste!AD14</f>
        <v>479.35</v>
      </c>
      <c r="H14" s="51">
        <f>Schnittliste!AG14</f>
        <v>124</v>
      </c>
      <c r="J14" s="29"/>
      <c r="K14" s="33"/>
      <c r="L14" s="97"/>
      <c r="M14" s="97"/>
      <c r="N14" s="100"/>
      <c r="R14" s="50"/>
      <c r="S14" s="30"/>
      <c r="T14" s="30"/>
      <c r="U14" s="30"/>
      <c r="V14" s="30"/>
    </row>
    <row r="15" spans="1:22" ht="24.9" customHeight="1" x14ac:dyDescent="0.4">
      <c r="A15" s="33">
        <v>11</v>
      </c>
      <c r="B15" s="33">
        <f>Schnittliste!B15</f>
        <v>2</v>
      </c>
      <c r="C15" s="38" t="str">
        <f>Schnittliste!C15</f>
        <v>Widl Florian</v>
      </c>
      <c r="D15" s="48">
        <f>Schnittliste!AF15</f>
        <v>14</v>
      </c>
      <c r="E15" s="49">
        <f>Schnittliste!AE15</f>
        <v>6704</v>
      </c>
      <c r="F15" s="49">
        <f>Schnittliste!AI15</f>
        <v>465</v>
      </c>
      <c r="G15" s="50">
        <f>Schnittliste!AD15</f>
        <v>478.86</v>
      </c>
      <c r="H15" s="51">
        <f>Schnittliste!AG15</f>
        <v>414</v>
      </c>
      <c r="J15" s="29"/>
      <c r="K15" s="33"/>
      <c r="L15" s="97"/>
      <c r="M15" s="97"/>
      <c r="N15" s="100"/>
      <c r="S15" s="30"/>
      <c r="T15" s="30"/>
      <c r="U15" s="30"/>
      <c r="V15" s="30"/>
    </row>
    <row r="16" spans="1:22" ht="24.9" customHeight="1" x14ac:dyDescent="0.4">
      <c r="A16" s="33">
        <v>12</v>
      </c>
      <c r="B16" s="33" t="str">
        <f>Schnittliste!B16</f>
        <v>F</v>
      </c>
      <c r="C16" s="38" t="str">
        <f>Schnittliste!C16</f>
        <v>Zavaschi Cristina</v>
      </c>
      <c r="D16" s="48">
        <f>Schnittliste!AF16</f>
        <v>15</v>
      </c>
      <c r="E16" s="49">
        <f>Schnittliste!AE16</f>
        <v>7162</v>
      </c>
      <c r="F16" s="49">
        <f>Schnittliste!AI16</f>
        <v>460</v>
      </c>
      <c r="G16" s="50">
        <f>Schnittliste!AD16</f>
        <v>477.47</v>
      </c>
      <c r="H16" s="51">
        <f>Schnittliste!AG16</f>
        <v>256</v>
      </c>
      <c r="J16" s="29"/>
      <c r="K16" s="33"/>
      <c r="L16" s="97"/>
      <c r="M16" s="97"/>
      <c r="N16" s="100"/>
      <c r="S16" s="30"/>
      <c r="T16" s="30"/>
      <c r="U16" s="30"/>
      <c r="V16" s="30"/>
    </row>
    <row r="17" spans="1:22" ht="24.9" customHeight="1" x14ac:dyDescent="0.4">
      <c r="A17" s="33">
        <v>13</v>
      </c>
      <c r="B17" s="33">
        <f>Schnittliste!B17</f>
        <v>2</v>
      </c>
      <c r="C17" s="38" t="str">
        <f>Schnittliste!C17</f>
        <v>Kulzinger Gerhard</v>
      </c>
      <c r="D17" s="48">
        <f>Schnittliste!AF17</f>
        <v>13</v>
      </c>
      <c r="E17" s="49">
        <f>Schnittliste!AE17</f>
        <v>5886</v>
      </c>
      <c r="F17" s="49">
        <f>Schnittliste!AI17</f>
        <v>0</v>
      </c>
      <c r="G17" s="50">
        <f>Schnittliste!AD17</f>
        <v>452.77</v>
      </c>
      <c r="H17" s="51">
        <f>Schnittliste!AG17</f>
        <v>827</v>
      </c>
      <c r="J17" s="29"/>
      <c r="K17" s="33"/>
      <c r="N17" s="50"/>
      <c r="S17" s="30"/>
      <c r="T17" s="30"/>
      <c r="U17" s="30"/>
      <c r="V17" s="30"/>
    </row>
    <row r="18" spans="1:22" ht="24.9" customHeight="1" x14ac:dyDescent="0.4">
      <c r="A18" s="33">
        <v>14</v>
      </c>
      <c r="B18" s="33" t="str">
        <f>Schnittliste!B18</f>
        <v>F</v>
      </c>
      <c r="C18" s="38" t="str">
        <f>Schnittliste!C18</f>
        <v>Sommerer Tanja</v>
      </c>
      <c r="D18" s="48">
        <f>Schnittliste!AF18</f>
        <v>15</v>
      </c>
      <c r="E18" s="49">
        <f>Schnittliste!AE18</f>
        <v>6785</v>
      </c>
      <c r="F18" s="49">
        <f>Schnittliste!AI18</f>
        <v>418</v>
      </c>
      <c r="G18" s="50">
        <f>Schnittliste!AD18</f>
        <v>452.33</v>
      </c>
      <c r="H18" s="51">
        <f>Schnittliste!AG18</f>
        <v>76</v>
      </c>
      <c r="J18" s="29"/>
      <c r="N18" s="50"/>
      <c r="O18" s="94"/>
      <c r="P18" s="94"/>
      <c r="S18" s="30"/>
      <c r="T18" s="30"/>
      <c r="U18" s="30"/>
      <c r="V18" s="30"/>
    </row>
    <row r="19" spans="1:22" ht="24.9" customHeight="1" x14ac:dyDescent="0.4">
      <c r="A19" s="33">
        <v>15</v>
      </c>
      <c r="B19" s="33">
        <f>Schnittliste!B19</f>
        <v>3</v>
      </c>
      <c r="C19" s="38" t="str">
        <f>Schnittliste!C19</f>
        <v>Schlehuber Franz</v>
      </c>
      <c r="D19" s="48">
        <f>Schnittliste!AF19</f>
        <v>17</v>
      </c>
      <c r="E19" s="49">
        <f>Schnittliste!AE19</f>
        <v>7568</v>
      </c>
      <c r="F19" s="49">
        <f>Schnittliste!AI19</f>
        <v>0</v>
      </c>
      <c r="G19" s="50">
        <f>Schnittliste!AD19</f>
        <v>445.18</v>
      </c>
      <c r="H19" s="51">
        <f>Schnittliste!AG19</f>
        <v>63</v>
      </c>
      <c r="J19" s="29"/>
      <c r="N19" s="50"/>
      <c r="S19" s="30"/>
      <c r="T19" s="30"/>
      <c r="U19" s="30"/>
      <c r="V19" s="30"/>
    </row>
    <row r="20" spans="1:22" ht="24.9" customHeight="1" x14ac:dyDescent="0.4">
      <c r="A20" s="33">
        <v>16</v>
      </c>
      <c r="B20" s="33">
        <f>Schnittliste!B20</f>
        <v>3</v>
      </c>
      <c r="C20" s="38" t="str">
        <f>Schnittliste!C20</f>
        <v>Märkl Max</v>
      </c>
      <c r="D20" s="48">
        <f>Schnittliste!AF20</f>
        <v>11</v>
      </c>
      <c r="E20" s="49">
        <f>Schnittliste!AE20</f>
        <v>4871</v>
      </c>
      <c r="F20" s="49">
        <f>Schnittliste!AI20</f>
        <v>474</v>
      </c>
      <c r="G20" s="50">
        <f>Schnittliste!AD20</f>
        <v>442.82</v>
      </c>
      <c r="H20" s="51">
        <f>Schnittliste!AG20</f>
        <v>52</v>
      </c>
      <c r="J20" s="29"/>
      <c r="N20" s="50"/>
      <c r="S20" s="30"/>
      <c r="T20" s="30"/>
      <c r="U20" s="30"/>
      <c r="V20" s="30"/>
    </row>
    <row r="21" spans="1:22" ht="24.9" customHeight="1" x14ac:dyDescent="0.4">
      <c r="A21" s="33">
        <v>17</v>
      </c>
      <c r="B21" s="33" t="str">
        <f>Schnittliste!B22</f>
        <v>F</v>
      </c>
      <c r="C21" s="38" t="str">
        <f>Schnittliste!C21</f>
        <v>Stadler Wolfgang</v>
      </c>
      <c r="D21" s="48">
        <f>Schnittliste!AF22</f>
        <v>13</v>
      </c>
      <c r="E21" s="49">
        <f>Schnittliste!AE22</f>
        <v>5703</v>
      </c>
      <c r="F21" s="49">
        <f>Schnittliste!AI22</f>
        <v>418</v>
      </c>
      <c r="G21" s="50">
        <f>Schnittliste!AD21</f>
        <v>442.21</v>
      </c>
      <c r="H21" s="51">
        <f>Schnittliste!AG22</f>
        <v>71</v>
      </c>
      <c r="J21" s="29"/>
      <c r="N21" s="50"/>
      <c r="S21" s="30"/>
      <c r="T21" s="30"/>
      <c r="U21" s="30"/>
      <c r="V21" s="30"/>
    </row>
    <row r="22" spans="1:22" ht="24.9" customHeight="1" x14ac:dyDescent="0.4">
      <c r="A22" s="33">
        <v>18</v>
      </c>
      <c r="B22" s="33">
        <f>Schnittliste!B21</f>
        <v>2</v>
      </c>
      <c r="C22" s="38" t="str">
        <f>Schnittliste!C22</f>
        <v>Zirngibl Helmut</v>
      </c>
      <c r="D22" s="48">
        <f>Schnittliste!AF21</f>
        <v>14</v>
      </c>
      <c r="E22" s="49">
        <f>Schnittliste!AE21</f>
        <v>6191</v>
      </c>
      <c r="F22" s="49">
        <f>Schnittliste!AI21</f>
        <v>463</v>
      </c>
      <c r="G22" s="50">
        <f>Schnittliste!AD22</f>
        <v>438.69</v>
      </c>
      <c r="H22" s="51">
        <f>Schnittliste!AG21</f>
        <v>280</v>
      </c>
      <c r="I22" s="29" t="s">
        <v>34</v>
      </c>
      <c r="J22" s="29"/>
      <c r="S22" s="30"/>
      <c r="T22" s="30"/>
      <c r="U22" s="30"/>
      <c r="V22" s="30"/>
    </row>
    <row r="23" spans="1:22" ht="24.9" customHeight="1" x14ac:dyDescent="0.4">
      <c r="A23" s="33">
        <v>19</v>
      </c>
      <c r="B23" s="33">
        <f>Schnittliste!B23</f>
        <v>3</v>
      </c>
      <c r="C23" s="38" t="str">
        <f>Schnittliste!C23</f>
        <v>Kraus Robert</v>
      </c>
      <c r="D23" s="48">
        <f>Schnittliste!AF23</f>
        <v>13</v>
      </c>
      <c r="E23" s="49">
        <f>Schnittliste!AE23</f>
        <v>5692</v>
      </c>
      <c r="F23" s="49">
        <f>Schnittliste!AI23</f>
        <v>0</v>
      </c>
      <c r="G23" s="50">
        <f>Schnittliste!AD23</f>
        <v>437.85</v>
      </c>
      <c r="H23" s="51">
        <f>Schnittliste!AG23</f>
        <v>44</v>
      </c>
      <c r="J23" s="29"/>
      <c r="S23" s="30"/>
      <c r="T23" s="30"/>
      <c r="U23" s="30"/>
      <c r="V23" s="30"/>
    </row>
    <row r="24" spans="1:22" ht="24.9" customHeight="1" x14ac:dyDescent="0.4">
      <c r="A24" s="33">
        <v>20</v>
      </c>
      <c r="B24" s="33">
        <f>Schnittliste!B24</f>
        <v>3</v>
      </c>
      <c r="C24" s="38" t="str">
        <f>Schnittliste!C24</f>
        <v>Hintermeier Thomas</v>
      </c>
      <c r="D24" s="48">
        <f>Schnittliste!AF24</f>
        <v>2</v>
      </c>
      <c r="E24" s="49">
        <f>Schnittliste!AE24</f>
        <v>822</v>
      </c>
      <c r="F24" s="49">
        <f>Schnittliste!AI24</f>
        <v>0</v>
      </c>
      <c r="G24" s="50">
        <f>Schnittliste!AD24</f>
        <v>411</v>
      </c>
      <c r="H24" s="51">
        <f>Schnittliste!AG24</f>
        <v>15</v>
      </c>
      <c r="I24" s="33"/>
      <c r="J24" s="29"/>
      <c r="S24" s="30"/>
      <c r="T24" s="30"/>
      <c r="U24" s="30"/>
      <c r="V24" s="30"/>
    </row>
    <row r="25" spans="1:22" ht="24.9" customHeight="1" x14ac:dyDescent="0.4">
      <c r="A25" s="33">
        <v>21</v>
      </c>
      <c r="B25" s="33" t="str">
        <f>Schnittliste!B25</f>
        <v>F</v>
      </c>
      <c r="C25" s="38" t="str">
        <f>Schnittliste!C25</f>
        <v>Eichenseher Theo</v>
      </c>
      <c r="D25" s="48">
        <f>Schnittliste!AF25</f>
        <v>5</v>
      </c>
      <c r="E25" s="49">
        <f>Schnittliste!AE25</f>
        <v>2014</v>
      </c>
      <c r="F25" s="49">
        <f>Schnittliste!AI25</f>
        <v>0</v>
      </c>
      <c r="G25" s="50">
        <f>Schnittliste!AD25</f>
        <v>402.8</v>
      </c>
      <c r="H25" s="51">
        <f>Schnittliste!AG25</f>
        <v>596</v>
      </c>
      <c r="I25" s="33"/>
      <c r="J25" s="29"/>
      <c r="K25" s="33"/>
      <c r="R25" s="50"/>
      <c r="S25" s="30"/>
      <c r="T25" s="30"/>
      <c r="U25" s="30"/>
      <c r="V25" s="30"/>
    </row>
    <row r="26" spans="1:22" ht="24.9" hidden="1" customHeight="1" x14ac:dyDescent="0.4">
      <c r="A26" s="33">
        <v>22</v>
      </c>
      <c r="B26" s="33" t="str">
        <f>Schnittliste!B26</f>
        <v>F</v>
      </c>
      <c r="C26" s="38" t="str">
        <f>Schnittliste!C26</f>
        <v>Brosch Annerose</v>
      </c>
      <c r="D26" s="48">
        <f>Schnittliste!AF26</f>
        <v>0</v>
      </c>
      <c r="E26" s="49">
        <f>Schnittliste!AE26</f>
        <v>0</v>
      </c>
      <c r="F26" s="49">
        <f>Schnittliste!AI26</f>
        <v>0</v>
      </c>
      <c r="G26" s="50">
        <f>Schnittliste!AD26</f>
        <v>0</v>
      </c>
      <c r="H26" s="51">
        <f>Schnittliste!AG26</f>
        <v>21</v>
      </c>
      <c r="J26" s="29"/>
      <c r="R26" s="50"/>
      <c r="S26" s="30"/>
      <c r="T26" s="30"/>
      <c r="U26" s="30"/>
      <c r="V26" s="30"/>
    </row>
    <row r="27" spans="1:22" ht="24.75" customHeight="1" x14ac:dyDescent="0.4">
      <c r="A27" s="33"/>
      <c r="G27" s="33"/>
      <c r="J27" s="29"/>
      <c r="P27" s="94"/>
      <c r="Q27" s="94"/>
      <c r="R27" s="50"/>
      <c r="S27" s="30"/>
      <c r="T27" s="30"/>
      <c r="U27" s="30"/>
      <c r="V27" s="30"/>
    </row>
    <row r="28" spans="1:22" ht="25.5" customHeight="1" x14ac:dyDescent="0.35">
      <c r="A28" s="33"/>
      <c r="B28" s="32" t="s">
        <v>65</v>
      </c>
      <c r="F28" s="53" t="s">
        <v>40</v>
      </c>
      <c r="G28" s="119">
        <v>42448</v>
      </c>
      <c r="H28" s="119"/>
      <c r="J28" s="29"/>
      <c r="K28" s="33"/>
      <c r="R28" s="33"/>
      <c r="S28" s="30"/>
      <c r="T28" s="30"/>
      <c r="U28" s="30"/>
      <c r="V28" s="30"/>
    </row>
    <row r="29" spans="1:22" ht="19.5" customHeight="1" x14ac:dyDescent="0.4">
      <c r="J29" s="29"/>
      <c r="K29" s="33"/>
      <c r="R29" s="50"/>
      <c r="S29" s="30"/>
      <c r="T29" s="30"/>
      <c r="U29" s="30"/>
      <c r="V29" s="30"/>
    </row>
    <row r="30" spans="1:22" x14ac:dyDescent="0.25">
      <c r="J30" s="29"/>
      <c r="K30" s="33"/>
      <c r="R30" s="33"/>
      <c r="S30" s="30"/>
      <c r="T30" s="30"/>
      <c r="U30" s="30"/>
      <c r="V30" s="30"/>
    </row>
    <row r="31" spans="1:22" x14ac:dyDescent="0.25">
      <c r="A31" s="29" t="s">
        <v>34</v>
      </c>
      <c r="O31" s="33"/>
      <c r="V31" s="33"/>
    </row>
    <row r="32" spans="1:22" x14ac:dyDescent="0.25">
      <c r="J32" s="29"/>
      <c r="O32" s="33"/>
      <c r="V32" s="33"/>
    </row>
    <row r="33" spans="1:22" x14ac:dyDescent="0.25">
      <c r="J33" s="29"/>
      <c r="O33" s="33"/>
      <c r="V33" s="33"/>
    </row>
    <row r="34" spans="1:22" ht="23.1" customHeight="1" x14ac:dyDescent="0.25">
      <c r="J34" s="29"/>
      <c r="O34" s="33"/>
      <c r="V34" s="33"/>
    </row>
    <row r="35" spans="1:22" ht="15" customHeight="1" x14ac:dyDescent="0.6">
      <c r="B35" s="27"/>
      <c r="C35" s="27"/>
      <c r="D35" s="27"/>
      <c r="E35" s="27"/>
      <c r="F35" s="27"/>
      <c r="G35" s="27"/>
      <c r="H35" s="28"/>
      <c r="J35" s="29"/>
      <c r="O35" s="33"/>
      <c r="V35" s="33"/>
    </row>
    <row r="36" spans="1:22" x14ac:dyDescent="0.25">
      <c r="J36" s="29"/>
      <c r="O36" s="33"/>
      <c r="V36" s="33"/>
    </row>
    <row r="37" spans="1:22" ht="30" customHeight="1" x14ac:dyDescent="0.6">
      <c r="A37" s="27"/>
      <c r="B37" s="28"/>
      <c r="C37" s="36"/>
      <c r="D37" s="28"/>
      <c r="I37" s="28"/>
      <c r="O37" s="33"/>
      <c r="V37" s="33"/>
    </row>
    <row r="38" spans="1:22" ht="20.100000000000001" customHeight="1" x14ac:dyDescent="0.5">
      <c r="B38" s="28"/>
      <c r="C38" s="28"/>
      <c r="D38" s="28"/>
      <c r="O38" s="33"/>
      <c r="P38" s="33"/>
      <c r="Q38" s="33"/>
      <c r="R38" s="33"/>
      <c r="S38" s="33"/>
      <c r="T38" s="33"/>
      <c r="U38" s="33"/>
      <c r="V38" s="33"/>
    </row>
    <row r="39" spans="1:22" ht="30" customHeight="1" x14ac:dyDescent="0.25"/>
    <row r="40" spans="1:22" ht="20.100000000000001" customHeight="1" x14ac:dyDescent="0.25"/>
    <row r="41" spans="1:22" ht="21.9" customHeight="1" x14ac:dyDescent="0.25"/>
    <row r="42" spans="1:22" ht="21.9" customHeight="1" x14ac:dyDescent="0.25"/>
    <row r="43" spans="1:22" ht="21.9" customHeight="1" x14ac:dyDescent="0.25"/>
    <row r="44" spans="1:22" ht="21.9" customHeight="1" x14ac:dyDescent="0.25"/>
    <row r="45" spans="1:22" ht="21.9" customHeight="1" x14ac:dyDescent="0.25"/>
  </sheetData>
  <mergeCells count="1">
    <mergeCell ref="G28:H28"/>
  </mergeCells>
  <phoneticPr fontId="12" type="noConversion"/>
  <pageMargins left="0.57999999999999996" right="7.0000000000000007E-2" top="0.375" bottom="0.50277777777777777" header="0.4921259845" footer="0.4921259845"/>
  <pageSetup paperSize="9" scale="91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Schnittliste</vt:lpstr>
      <vt:lpstr>Ausdruck</vt:lpstr>
      <vt:lpstr>Ausdruck!Druckbereich</vt:lpstr>
      <vt:lpstr>Schnittliste!Druckbereich</vt:lpstr>
    </vt:vector>
  </TitlesOfParts>
  <Company>PC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 Kagerer</dc:creator>
  <cp:lastModifiedBy>Johann</cp:lastModifiedBy>
  <cp:lastPrinted>2016-03-30T06:43:30Z</cp:lastPrinted>
  <dcterms:created xsi:type="dcterms:W3CDTF">2009-02-02T12:47:41Z</dcterms:created>
  <dcterms:modified xsi:type="dcterms:W3CDTF">2016-03-30T06:49:16Z</dcterms:modified>
</cp:coreProperties>
</file>