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CHans\_Walhalla D\_Spielbetrieb\Saison 2022 2023\"/>
    </mc:Choice>
  </mc:AlternateContent>
  <xr:revisionPtr revIDLastSave="0" documentId="13_ncr:1_{88171910-3186-42D2-9217-31FB299C3838}" xr6:coauthVersionLast="36" xr6:coauthVersionMax="36" xr10:uidLastSave="{00000000-0000-0000-0000-000000000000}"/>
  <bookViews>
    <workbookView xWindow="117570" yWindow="-15" windowWidth="11040" windowHeight="10005" xr2:uid="{00000000-000D-0000-FFFF-FFFF00000000}"/>
  </bookViews>
  <sheets>
    <sheet name="Schnittliste" sheetId="1" r:id="rId1"/>
    <sheet name="Ausdruck" sheetId="2" r:id="rId2"/>
  </sheets>
  <definedNames>
    <definedName name="\M">Ausdruck!#REF!</definedName>
    <definedName name="_xlnm.Print_Area" localSheetId="1">Ausdruck!$A$1:$H$22</definedName>
    <definedName name="_xlnm.Print_Area" localSheetId="0">Schnittliste!$A$1:$AJ$26</definedName>
  </definedNames>
  <calcPr calcId="191029" refMode="R1C1"/>
</workbook>
</file>

<file path=xl/calcChain.xml><?xml version="1.0" encoding="utf-8"?>
<calcChain xmlns="http://schemas.openxmlformats.org/spreadsheetml/2006/main">
  <c r="B7" i="2" l="1"/>
  <c r="C7" i="2"/>
  <c r="D7" i="2"/>
  <c r="E7" i="2"/>
  <c r="F7" i="2"/>
  <c r="G7" i="2"/>
  <c r="H7" i="2"/>
  <c r="B8" i="2"/>
  <c r="C8" i="2"/>
  <c r="D8" i="2"/>
  <c r="E8" i="2"/>
  <c r="F8" i="2"/>
  <c r="G8" i="2"/>
  <c r="H8" i="2"/>
  <c r="B9" i="2"/>
  <c r="C9" i="2"/>
  <c r="D9" i="2"/>
  <c r="E9" i="2"/>
  <c r="F9" i="2"/>
  <c r="G9" i="2"/>
  <c r="H9" i="2"/>
  <c r="B10" i="2"/>
  <c r="C10" i="2"/>
  <c r="D10" i="2"/>
  <c r="E10" i="2"/>
  <c r="F10" i="2"/>
  <c r="G10" i="2"/>
  <c r="H10" i="2"/>
  <c r="B11" i="2"/>
  <c r="C11" i="2"/>
  <c r="D11" i="2"/>
  <c r="E11" i="2"/>
  <c r="F11" i="2"/>
  <c r="G11" i="2"/>
  <c r="H11" i="2"/>
  <c r="B12" i="2"/>
  <c r="C12" i="2"/>
  <c r="D12" i="2"/>
  <c r="E12" i="2"/>
  <c r="F12" i="2"/>
  <c r="G12" i="2"/>
  <c r="H12" i="2"/>
  <c r="B13" i="2"/>
  <c r="C13" i="2"/>
  <c r="D13" i="2"/>
  <c r="E13" i="2"/>
  <c r="F13" i="2"/>
  <c r="G13" i="2"/>
  <c r="H13" i="2"/>
  <c r="B14" i="2"/>
  <c r="C14" i="2"/>
  <c r="D14" i="2"/>
  <c r="E14" i="2"/>
  <c r="F14" i="2"/>
  <c r="G14" i="2"/>
  <c r="H14" i="2"/>
  <c r="B15" i="2"/>
  <c r="C15" i="2"/>
  <c r="D15" i="2"/>
  <c r="E15" i="2"/>
  <c r="F15" i="2"/>
  <c r="G15" i="2"/>
  <c r="H15" i="2"/>
  <c r="B16" i="2"/>
  <c r="C16" i="2"/>
  <c r="D16" i="2"/>
  <c r="E16" i="2"/>
  <c r="F16" i="2"/>
  <c r="G16" i="2"/>
  <c r="H16" i="2"/>
  <c r="B17" i="2"/>
  <c r="C17" i="2"/>
  <c r="D17" i="2"/>
  <c r="E17" i="2"/>
  <c r="F17" i="2"/>
  <c r="G17" i="2"/>
  <c r="H17" i="2"/>
  <c r="B18" i="2"/>
  <c r="C18" i="2"/>
  <c r="D18" i="2"/>
  <c r="E18" i="2"/>
  <c r="F18" i="2"/>
  <c r="G18" i="2"/>
  <c r="H18" i="2"/>
  <c r="AE22" i="1"/>
  <c r="U25" i="1"/>
  <c r="V25" i="1"/>
  <c r="AH25" i="1" s="1"/>
  <c r="W25" i="1"/>
  <c r="X25" i="1"/>
  <c r="Y25" i="1"/>
  <c r="Z25" i="1"/>
  <c r="AA25" i="1"/>
  <c r="AB25" i="1"/>
  <c r="AC25" i="1"/>
  <c r="AD25" i="1"/>
  <c r="AE25" i="1"/>
  <c r="AF25" i="1"/>
  <c r="AG27" i="1"/>
  <c r="AG5" i="1"/>
  <c r="AG6" i="1"/>
  <c r="AG7" i="1"/>
  <c r="AG8" i="1"/>
  <c r="AG10" i="1"/>
  <c r="AG11" i="1"/>
  <c r="AG12" i="1"/>
  <c r="AG13" i="1"/>
  <c r="AG14" i="1"/>
  <c r="AH9" i="1"/>
  <c r="AG22" i="1"/>
  <c r="AL27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5" i="1"/>
  <c r="AH6" i="1" l="1"/>
  <c r="AH7" i="1"/>
  <c r="AG9" i="1" l="1"/>
  <c r="AI9" i="1" l="1"/>
  <c r="AN11" i="1" l="1"/>
  <c r="AN10" i="1"/>
  <c r="AN12" i="1"/>
  <c r="AN13" i="1"/>
  <c r="AN9" i="1"/>
  <c r="AH11" i="1"/>
  <c r="AI11" i="1"/>
  <c r="AJ11" i="1"/>
  <c r="AH10" i="1"/>
  <c r="AI10" i="1"/>
  <c r="AJ10" i="1"/>
  <c r="AH12" i="1"/>
  <c r="AI12" i="1"/>
  <c r="AJ12" i="1"/>
  <c r="AH5" i="1"/>
  <c r="AI5" i="1"/>
  <c r="AJ5" i="1"/>
  <c r="AI6" i="1"/>
  <c r="AJ6" i="1"/>
  <c r="AI7" i="1"/>
  <c r="AJ7" i="1"/>
  <c r="AH8" i="1"/>
  <c r="AI8" i="1"/>
  <c r="AJ8" i="1"/>
  <c r="AJ9" i="1"/>
  <c r="AF22" i="1"/>
  <c r="AC22" i="1" l="1"/>
  <c r="AD22" i="1"/>
  <c r="R22" i="1"/>
  <c r="S22" i="1"/>
  <c r="T22" i="1"/>
  <c r="U22" i="1"/>
  <c r="Q22" i="1"/>
  <c r="P22" i="1"/>
  <c r="O22" i="1" l="1"/>
  <c r="M22" i="1"/>
  <c r="AN6" i="1" l="1"/>
  <c r="AN7" i="1"/>
  <c r="AN8" i="1"/>
  <c r="AN14" i="1"/>
  <c r="AN5" i="1"/>
  <c r="B6" i="2" l="1"/>
  <c r="B5" i="2"/>
  <c r="N22" i="1" l="1"/>
  <c r="E22" i="1"/>
  <c r="F22" i="1"/>
  <c r="G22" i="1"/>
  <c r="H22" i="1"/>
  <c r="I22" i="1"/>
  <c r="J22" i="1"/>
  <c r="K22" i="1"/>
  <c r="L22" i="1"/>
  <c r="D22" i="1"/>
  <c r="Z22" i="1"/>
  <c r="AA22" i="1"/>
  <c r="AH22" i="1" s="1"/>
  <c r="AH27" i="1" s="1"/>
  <c r="AB22" i="1"/>
  <c r="N25" i="1"/>
  <c r="C5" i="2" l="1"/>
  <c r="C6" i="2"/>
  <c r="F5" i="2"/>
  <c r="F6" i="2"/>
  <c r="D25" i="1" l="1"/>
  <c r="E25" i="1"/>
  <c r="F25" i="1"/>
  <c r="G25" i="1"/>
  <c r="H25" i="1"/>
  <c r="I25" i="1"/>
  <c r="J25" i="1"/>
  <c r="K25" i="1"/>
  <c r="L25" i="1"/>
  <c r="M25" i="1"/>
  <c r="V22" i="1"/>
  <c r="W22" i="1"/>
  <c r="X22" i="1"/>
  <c r="Y22" i="1"/>
  <c r="D5" i="2" l="1"/>
  <c r="AI13" i="1"/>
  <c r="AI14" i="1"/>
  <c r="D6" i="2"/>
  <c r="E6" i="2" l="1"/>
  <c r="G6" i="2"/>
  <c r="AG15" i="1"/>
  <c r="AG16" i="1"/>
  <c r="AG17" i="1"/>
  <c r="AG18" i="1"/>
  <c r="G5" i="2"/>
  <c r="AL25" i="1" l="1"/>
  <c r="B23" i="2"/>
  <c r="B22" i="2"/>
  <c r="O25" i="1"/>
  <c r="R25" i="1"/>
  <c r="AN15" i="1" l="1"/>
  <c r="AG24" i="1" l="1"/>
  <c r="AN17" i="1" l="1"/>
  <c r="AJ17" i="1"/>
  <c r="AI17" i="1"/>
  <c r="AH17" i="1"/>
  <c r="AI15" i="1" l="1"/>
  <c r="AI16" i="1"/>
  <c r="AI18" i="1"/>
  <c r="H6" i="2"/>
  <c r="AJ14" i="1"/>
  <c r="AJ13" i="1"/>
  <c r="AJ15" i="1"/>
  <c r="AJ16" i="1"/>
  <c r="AJ18" i="1"/>
  <c r="H5" i="2"/>
  <c r="AH13" i="1"/>
  <c r="AI22" i="1" l="1"/>
  <c r="D20" i="2"/>
  <c r="AH14" i="1" l="1"/>
  <c r="AH15" i="1"/>
  <c r="AH16" i="1"/>
  <c r="AH18" i="1"/>
  <c r="E5" i="2"/>
  <c r="Q25" i="1"/>
  <c r="AG23" i="1" l="1"/>
  <c r="AG25" i="1" s="1"/>
  <c r="P25" i="1"/>
  <c r="S25" i="1" l="1"/>
  <c r="T25" i="1"/>
  <c r="I25" i="2" l="1"/>
  <c r="AN18" i="1"/>
  <c r="AN16" i="1"/>
  <c r="B24" i="2" l="1"/>
</calcChain>
</file>

<file path=xl/sharedStrings.xml><?xml version="1.0" encoding="utf-8"?>
<sst xmlns="http://schemas.openxmlformats.org/spreadsheetml/2006/main" count="80" uniqueCount="73">
  <si>
    <t>Stadler Wolfgang</t>
  </si>
  <si>
    <t>Schnittliste</t>
  </si>
  <si>
    <t>Leichtl Helmut</t>
  </si>
  <si>
    <t>Ponkratz Robert</t>
  </si>
  <si>
    <t>A1</t>
  </si>
  <si>
    <t>A2</t>
  </si>
  <si>
    <t>A4</t>
  </si>
  <si>
    <t>A3</t>
  </si>
  <si>
    <t>Platz</t>
  </si>
  <si>
    <t>M</t>
  </si>
  <si>
    <t>Gesamt-
kämpfe</t>
  </si>
  <si>
    <t>Gesamt-
Holz</t>
  </si>
  <si>
    <t>Anzahl 
Kämpfe</t>
  </si>
  <si>
    <t>Kämpfe 
Vorjahre</t>
  </si>
  <si>
    <t xml:space="preserve">Schnitt
</t>
  </si>
  <si>
    <t>Sport-Kegel-Klub Walhalla Donaustauf e.V.</t>
  </si>
  <si>
    <t xml:space="preserve">Ergebnisse aus dem Zeitraum </t>
  </si>
  <si>
    <t>Rückrunde</t>
  </si>
  <si>
    <t>Vorrunde</t>
  </si>
  <si>
    <t>Sportkegelklub Walhalla Donaustauf e.V.</t>
  </si>
  <si>
    <t>Platz-</t>
  </si>
  <si>
    <t xml:space="preserve">           Name</t>
  </si>
  <si>
    <t>Gesamt-</t>
  </si>
  <si>
    <t>Durch-</t>
  </si>
  <si>
    <t>Kämpfe</t>
  </si>
  <si>
    <t xml:space="preserve">  Nr.</t>
  </si>
  <si>
    <t>schaft</t>
  </si>
  <si>
    <t xml:space="preserve"> </t>
  </si>
  <si>
    <t>Holzzahl</t>
  </si>
  <si>
    <t>schnitt</t>
  </si>
  <si>
    <t>kämpfe</t>
  </si>
  <si>
    <t>Mann-</t>
  </si>
  <si>
    <t>Saison</t>
  </si>
  <si>
    <t>Donaustauf ,</t>
  </si>
  <si>
    <t>Spieler</t>
  </si>
  <si>
    <t>Aushelfer</t>
  </si>
  <si>
    <t>Link Karl-Heinz</t>
  </si>
  <si>
    <t>Stenrüter Heinz</t>
  </si>
  <si>
    <t>Spieltag</t>
  </si>
  <si>
    <t>letzter</t>
  </si>
  <si>
    <t>Querprüfung</t>
  </si>
  <si>
    <t>Differenz</t>
  </si>
  <si>
    <t>Saison Best</t>
  </si>
  <si>
    <t>Schlehuber Franz</t>
  </si>
  <si>
    <t>Der Sportwart</t>
  </si>
  <si>
    <t>* ab Rückrunde 2. Mannschaft</t>
  </si>
  <si>
    <t>Tagessumme</t>
  </si>
  <si>
    <t>Taffner Christian</t>
  </si>
  <si>
    <t>Ergenisse in rot gehen zu 50 % in die Schnittberechnung ein, weil 2 x 30 Schub vollendet waren</t>
  </si>
  <si>
    <t>F</t>
  </si>
  <si>
    <t>Schmalzl Hubert</t>
  </si>
  <si>
    <t>letzter 
Spieltag</t>
  </si>
  <si>
    <t>Streubel Helmut</t>
  </si>
  <si>
    <t>Seiler Reinhard</t>
  </si>
  <si>
    <t>Wagenfeld Monika</t>
  </si>
  <si>
    <t>-</t>
  </si>
  <si>
    <t>01.04. - 30.06.2017</t>
  </si>
  <si>
    <t>ev. Wechsel</t>
  </si>
  <si>
    <t>1. Mannschaft</t>
  </si>
  <si>
    <t>2. Mannschaft</t>
  </si>
  <si>
    <t xml:space="preserve">     aktive</t>
  </si>
  <si>
    <t>Taffner Gabriele</t>
  </si>
  <si>
    <t>Männer 1</t>
  </si>
  <si>
    <t>Männer 2</t>
  </si>
  <si>
    <t>A5</t>
  </si>
  <si>
    <t>Nerl Eduard</t>
  </si>
  <si>
    <t>Taffner Daniel</t>
  </si>
  <si>
    <t>120 Wurf</t>
  </si>
  <si>
    <t>Saison 2022/2023</t>
  </si>
  <si>
    <t>Ergebnisse aus der Saison 2022/2023</t>
  </si>
  <si>
    <t>A6</t>
  </si>
  <si>
    <t>A7</t>
  </si>
  <si>
    <t>12. Woche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</si>
</sst>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]#,##0.00_);[Red]\([$€]#,##0.00\)"/>
    <numFmt numFmtId="165" formatCode="dd/mm/yy;@"/>
  </numFmts>
  <fonts count="37" x14ac:knownFonts="1">
    <font>
      <sz val="10"/>
      <name val="MS Sans Serif"/>
    </font>
    <font>
      <sz val="11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9"/>
      <name val="Arial Narrow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sz val="20"/>
      <name val="Arial Narrow"/>
      <family val="2"/>
    </font>
    <font>
      <sz val="16"/>
      <color indexed="10"/>
      <name val="Arial Narrow"/>
      <family val="2"/>
    </font>
    <font>
      <b/>
      <sz val="30"/>
      <name val="Arial Narrow"/>
      <family val="2"/>
    </font>
    <font>
      <sz val="12"/>
      <name val="Arial"/>
      <family val="2"/>
    </font>
    <font>
      <b/>
      <u/>
      <sz val="28"/>
      <name val="Arial"/>
      <family val="2"/>
    </font>
    <font>
      <u/>
      <sz val="24"/>
      <name val="Arial"/>
      <family val="2"/>
    </font>
    <font>
      <sz val="24"/>
      <color indexed="12"/>
      <name val="Arial"/>
      <family val="2"/>
    </font>
    <font>
      <sz val="12"/>
      <color indexed="12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b/>
      <sz val="12"/>
      <name val="Arial"/>
      <family val="2"/>
    </font>
    <font>
      <b/>
      <u/>
      <sz val="24"/>
      <name val="Arial"/>
      <family val="2"/>
    </font>
    <font>
      <b/>
      <sz val="12"/>
      <name val="Arial"/>
      <family val="2"/>
    </font>
    <font>
      <b/>
      <sz val="20"/>
      <color indexed="12"/>
      <name val="Arial Narrow"/>
      <family val="2"/>
    </font>
    <font>
      <sz val="16"/>
      <color indexed="12"/>
      <name val="Arial Narrow"/>
      <family val="2"/>
    </font>
    <font>
      <sz val="14"/>
      <name val="Arial Narrow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rgb="FFFF0000"/>
      <name val="Arial Narrow"/>
      <family val="2"/>
    </font>
    <font>
      <b/>
      <sz val="16"/>
      <color rgb="FFFF0000"/>
      <name val="Arial Narrow"/>
      <family val="2"/>
    </font>
    <font>
      <sz val="12"/>
      <color rgb="FFFF0000"/>
      <name val="Arial"/>
      <family val="2"/>
    </font>
    <font>
      <b/>
      <sz val="17"/>
      <color rgb="FFFF0000"/>
      <name val="Arial"/>
      <family val="2"/>
    </font>
    <font>
      <b/>
      <sz val="17"/>
      <color theme="3" tint="0.39997558519241921"/>
      <name val="Arial"/>
      <family val="2"/>
    </font>
    <font>
      <b/>
      <sz val="12"/>
      <color rgb="FF00B0F0"/>
      <name val="Arial Narrow"/>
      <family val="2"/>
    </font>
    <font>
      <sz val="9"/>
      <color rgb="FFFF0000"/>
      <name val="Arial Narrow"/>
      <family val="2"/>
    </font>
    <font>
      <sz val="14"/>
      <name val="Arial"/>
      <family val="2"/>
    </font>
    <font>
      <sz val="11"/>
      <color theme="3" tint="0.399975585192419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FEA8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3" fillId="0" borderId="0"/>
    <xf numFmtId="0" fontId="1" fillId="0" borderId="0"/>
  </cellStyleXfs>
  <cellXfs count="133">
    <xf numFmtId="0" fontId="0" fillId="0" borderId="0" xfId="0"/>
    <xf numFmtId="0" fontId="6" fillId="0" borderId="0" xfId="3" applyFont="1"/>
    <xf numFmtId="0" fontId="6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5" fillId="0" borderId="0" xfId="0" applyFont="1" applyBorder="1" applyAlignment="1">
      <alignment horizontal="center"/>
    </xf>
    <xf numFmtId="2" fontId="6" fillId="0" borderId="0" xfId="3" applyNumberFormat="1" applyFont="1"/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7" fillId="0" borderId="0" xfId="3" applyFont="1"/>
    <xf numFmtId="0" fontId="7" fillId="0" borderId="1" xfId="3" applyFont="1" applyBorder="1"/>
    <xf numFmtId="0" fontId="7" fillId="0" borderId="2" xfId="3" applyFont="1" applyBorder="1"/>
    <xf numFmtId="0" fontId="7" fillId="0" borderId="3" xfId="3" applyFont="1" applyBorder="1"/>
    <xf numFmtId="0" fontId="9" fillId="0" borderId="4" xfId="0" applyFont="1" applyBorder="1" applyAlignment="1">
      <alignment horizontal="center"/>
    </xf>
    <xf numFmtId="2" fontId="7" fillId="0" borderId="5" xfId="3" applyNumberFormat="1" applyFont="1" applyBorder="1"/>
    <xf numFmtId="2" fontId="9" fillId="0" borderId="6" xfId="3" applyNumberFormat="1" applyFont="1" applyBorder="1" applyAlignment="1">
      <alignment horizontal="center" wrapText="1"/>
    </xf>
    <xf numFmtId="2" fontId="9" fillId="0" borderId="4" xfId="3" applyNumberFormat="1" applyFont="1" applyBorder="1" applyAlignment="1">
      <alignment horizontal="left" wrapText="1"/>
    </xf>
    <xf numFmtId="2" fontId="9" fillId="0" borderId="7" xfId="3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3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7" fillId="0" borderId="2" xfId="3" applyFont="1" applyFill="1" applyBorder="1"/>
    <xf numFmtId="0" fontId="7" fillId="0" borderId="2" xfId="3" applyFont="1" applyFill="1" applyBorder="1" applyAlignment="1">
      <alignment horizontal="center"/>
    </xf>
    <xf numFmtId="0" fontId="7" fillId="0" borderId="3" xfId="3" applyFont="1" applyFill="1" applyBorder="1"/>
    <xf numFmtId="0" fontId="14" fillId="0" borderId="0" xfId="2" applyFont="1" applyAlignment="1"/>
    <xf numFmtId="0" fontId="15" fillId="0" borderId="0" xfId="2" applyFont="1" applyAlignment="1"/>
    <xf numFmtId="0" fontId="13" fillId="0" borderId="0" xfId="2" applyFont="1" applyAlignment="1"/>
    <xf numFmtId="0" fontId="13" fillId="0" borderId="0" xfId="2" applyAlignment="1"/>
    <xf numFmtId="0" fontId="18" fillId="0" borderId="0" xfId="2" applyFont="1" applyAlignment="1"/>
    <xf numFmtId="0" fontId="13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13" fillId="0" borderId="0" xfId="2" applyFont="1" applyAlignment="1">
      <alignment horizontal="right"/>
    </xf>
    <xf numFmtId="0" fontId="21" fillId="0" borderId="0" xfId="2" applyFont="1" applyAlignment="1"/>
    <xf numFmtId="0" fontId="13" fillId="0" borderId="0" xfId="2" applyFont="1" applyAlignment="1">
      <alignment horizontal="left"/>
    </xf>
    <xf numFmtId="0" fontId="22" fillId="0" borderId="0" xfId="2" applyFont="1" applyAlignment="1">
      <alignment horizontal="left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2" applyAlignment="1">
      <alignment vertical="center"/>
    </xf>
    <xf numFmtId="0" fontId="18" fillId="0" borderId="0" xfId="2" applyFont="1" applyAlignment="1">
      <alignment vertical="center"/>
    </xf>
    <xf numFmtId="14" fontId="19" fillId="0" borderId="0" xfId="2" quotePrefix="1" applyNumberFormat="1" applyFont="1" applyAlignment="1">
      <alignment vertical="center"/>
    </xf>
    <xf numFmtId="1" fontId="13" fillId="0" borderId="0" xfId="2" applyNumberFormat="1" applyFont="1" applyAlignment="1">
      <alignment horizontal="center"/>
    </xf>
    <xf numFmtId="3" fontId="13" fillId="0" borderId="0" xfId="2" applyNumberFormat="1" applyFont="1" applyAlignment="1">
      <alignment horizontal="center"/>
    </xf>
    <xf numFmtId="2" fontId="19" fillId="0" borderId="0" xfId="2" applyNumberFormat="1" applyFont="1" applyAlignment="1">
      <alignment horizontal="center"/>
    </xf>
    <xf numFmtId="3" fontId="20" fillId="0" borderId="0" xfId="2" applyNumberFormat="1" applyFont="1" applyAlignment="1">
      <alignment horizontal="center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horizontal="right"/>
    </xf>
    <xf numFmtId="0" fontId="7" fillId="0" borderId="5" xfId="3" applyFont="1" applyBorder="1"/>
    <xf numFmtId="14" fontId="19" fillId="0" borderId="0" xfId="2" quotePrefix="1" applyNumberFormat="1" applyFont="1" applyAlignment="1">
      <alignment horizontal="right" vertical="center"/>
    </xf>
    <xf numFmtId="0" fontId="8" fillId="0" borderId="8" xfId="0" applyFont="1" applyBorder="1" applyAlignment="1">
      <alignment horizontal="center"/>
    </xf>
    <xf numFmtId="0" fontId="7" fillId="0" borderId="9" xfId="3" applyFont="1" applyFill="1" applyBorder="1"/>
    <xf numFmtId="0" fontId="11" fillId="0" borderId="0" xfId="3" applyFont="1"/>
    <xf numFmtId="0" fontId="24" fillId="0" borderId="1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 vertical="center"/>
    </xf>
    <xf numFmtId="0" fontId="6" fillId="0" borderId="0" xfId="3" applyFont="1" applyBorder="1"/>
    <xf numFmtId="0" fontId="7" fillId="0" borderId="2" xfId="3" applyFont="1" applyBorder="1" applyAlignment="1">
      <alignment horizontal="center"/>
    </xf>
    <xf numFmtId="2" fontId="9" fillId="0" borderId="0" xfId="3" applyNumberFormat="1" applyFont="1" applyBorder="1" applyAlignment="1">
      <alignment horizontal="center" wrapText="1"/>
    </xf>
    <xf numFmtId="0" fontId="8" fillId="0" borderId="8" xfId="0" applyFont="1" applyFill="1" applyBorder="1" applyAlignment="1">
      <alignment horizontal="center"/>
    </xf>
    <xf numFmtId="0" fontId="9" fillId="0" borderId="8" xfId="3" applyFont="1" applyFill="1" applyBorder="1" applyAlignment="1">
      <alignment horizontal="left"/>
    </xf>
    <xf numFmtId="3" fontId="9" fillId="0" borderId="8" xfId="0" applyNumberFormat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right" vertical="center"/>
    </xf>
    <xf numFmtId="3" fontId="9" fillId="0" borderId="8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left"/>
    </xf>
    <xf numFmtId="2" fontId="9" fillId="2" borderId="6" xfId="3" applyNumberFormat="1" applyFont="1" applyFill="1" applyBorder="1" applyAlignment="1">
      <alignment horizontal="center" wrapText="1"/>
    </xf>
    <xf numFmtId="1" fontId="9" fillId="2" borderId="8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left" vertical="center"/>
    </xf>
    <xf numFmtId="0" fontId="28" fillId="0" borderId="0" xfId="3" applyFont="1"/>
    <xf numFmtId="0" fontId="29" fillId="0" borderId="0" xfId="3" applyFont="1"/>
    <xf numFmtId="0" fontId="8" fillId="3" borderId="0" xfId="3" applyFont="1" applyFill="1" applyAlignment="1">
      <alignment horizontal="left"/>
    </xf>
    <xf numFmtId="1" fontId="4" fillId="3" borderId="0" xfId="3" applyNumberFormat="1" applyFont="1" applyFill="1"/>
    <xf numFmtId="3" fontId="9" fillId="3" borderId="8" xfId="0" applyNumberFormat="1" applyFont="1" applyFill="1" applyBorder="1" applyAlignment="1">
      <alignment horizontal="center" vertical="center"/>
    </xf>
    <xf numFmtId="0" fontId="9" fillId="3" borderId="0" xfId="3" applyFont="1" applyFill="1"/>
    <xf numFmtId="0" fontId="4" fillId="3" borderId="0" xfId="3" applyFont="1" applyFill="1"/>
    <xf numFmtId="0" fontId="6" fillId="3" borderId="0" xfId="3" applyFont="1" applyFill="1" applyAlignment="1">
      <alignment horizontal="center"/>
    </xf>
    <xf numFmtId="0" fontId="4" fillId="3" borderId="0" xfId="3" applyFont="1" applyFill="1" applyAlignment="1">
      <alignment horizontal="left"/>
    </xf>
    <xf numFmtId="0" fontId="9" fillId="0" borderId="0" xfId="3" applyFont="1" applyAlignment="1">
      <alignment horizontal="center"/>
    </xf>
    <xf numFmtId="1" fontId="26" fillId="0" borderId="0" xfId="3" applyNumberFormat="1" applyFont="1" applyAlignment="1">
      <alignment horizontal="center"/>
    </xf>
    <xf numFmtId="0" fontId="26" fillId="0" borderId="0" xfId="3" applyFont="1" applyAlignment="1">
      <alignment wrapText="1"/>
    </xf>
    <xf numFmtId="165" fontId="10" fillId="0" borderId="11" xfId="3" applyNumberFormat="1" applyFont="1" applyBorder="1" applyAlignment="1"/>
    <xf numFmtId="0" fontId="26" fillId="0" borderId="0" xfId="3" applyFont="1" applyAlignment="1">
      <alignment horizontal="center"/>
    </xf>
    <xf numFmtId="0" fontId="27" fillId="0" borderId="0" xfId="3" applyFont="1" applyAlignment="1">
      <alignment horizontal="center"/>
    </xf>
    <xf numFmtId="0" fontId="26" fillId="0" borderId="0" xfId="3" applyFont="1" applyAlignment="1">
      <alignment horizontal="center" wrapText="1"/>
    </xf>
    <xf numFmtId="0" fontId="30" fillId="0" borderId="0" xfId="2" applyFont="1" applyAlignment="1"/>
    <xf numFmtId="2" fontId="31" fillId="0" borderId="0" xfId="2" applyNumberFormat="1" applyFont="1" applyAlignment="1">
      <alignment horizontal="center"/>
    </xf>
    <xf numFmtId="2" fontId="32" fillId="0" borderId="0" xfId="2" applyNumberFormat="1" applyFont="1" applyAlignment="1">
      <alignment horizontal="center"/>
    </xf>
    <xf numFmtId="0" fontId="13" fillId="0" borderId="0" xfId="2" applyFont="1" applyFill="1" applyAlignment="1"/>
    <xf numFmtId="2" fontId="32" fillId="0" borderId="0" xfId="2" applyNumberFormat="1" applyFont="1" applyFill="1" applyAlignment="1">
      <alignment horizontal="center"/>
    </xf>
    <xf numFmtId="0" fontId="30" fillId="0" borderId="0" xfId="2" applyFont="1" applyFill="1" applyAlignment="1"/>
    <xf numFmtId="2" fontId="19" fillId="0" borderId="0" xfId="2" applyNumberFormat="1" applyFont="1" applyFill="1" applyAlignment="1">
      <alignment horizontal="center"/>
    </xf>
    <xf numFmtId="0" fontId="26" fillId="0" borderId="0" xfId="3" applyFont="1"/>
    <xf numFmtId="3" fontId="8" fillId="3" borderId="8" xfId="0" applyNumberFormat="1" applyFont="1" applyFill="1" applyBorder="1" applyAlignment="1">
      <alignment horizontal="center" vertical="center"/>
    </xf>
    <xf numFmtId="0" fontId="9" fillId="3" borderId="0" xfId="3" applyFont="1" applyFill="1" applyAlignment="1">
      <alignment horizontal="center"/>
    </xf>
    <xf numFmtId="0" fontId="9" fillId="0" borderId="12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4" fillId="0" borderId="0" xfId="3" applyFont="1" applyFill="1" applyAlignment="1">
      <alignment horizontal="left"/>
    </xf>
    <xf numFmtId="0" fontId="6" fillId="0" borderId="0" xfId="3" applyFont="1" applyFill="1"/>
    <xf numFmtId="0" fontId="6" fillId="0" borderId="0" xfId="3" applyFont="1" applyFill="1" applyAlignment="1">
      <alignment horizontal="center"/>
    </xf>
    <xf numFmtId="2" fontId="6" fillId="0" borderId="0" xfId="3" applyNumberFormat="1" applyFont="1" applyFill="1"/>
    <xf numFmtId="0" fontId="28" fillId="0" borderId="0" xfId="3" applyFont="1" applyFill="1"/>
    <xf numFmtId="0" fontId="34" fillId="0" borderId="0" xfId="3" applyFont="1" applyFill="1"/>
    <xf numFmtId="0" fontId="35" fillId="0" borderId="0" xfId="3" applyFont="1" applyAlignment="1">
      <alignment horizontal="center" wrapText="1"/>
    </xf>
    <xf numFmtId="14" fontId="18" fillId="0" borderId="0" xfId="2" quotePrefix="1" applyNumberFormat="1" applyFont="1" applyAlignment="1">
      <alignment horizontal="left" vertical="center"/>
    </xf>
    <xf numFmtId="0" fontId="9" fillId="0" borderId="8" xfId="3" applyFont="1" applyBorder="1" applyAlignment="1">
      <alignment horizontal="center" vertical="center"/>
    </xf>
    <xf numFmtId="2" fontId="9" fillId="0" borderId="8" xfId="3" applyNumberFormat="1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3" fontId="8" fillId="0" borderId="0" xfId="3" applyNumberFormat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5" fillId="0" borderId="0" xfId="2" applyFont="1" applyAlignment="1">
      <alignment horizontal="center"/>
    </xf>
    <xf numFmtId="0" fontId="16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center"/>
    </xf>
    <xf numFmtId="2" fontId="36" fillId="0" borderId="0" xfId="2" applyNumberFormat="1" applyFont="1" applyFill="1" applyAlignment="1">
      <alignment horizontal="center"/>
    </xf>
    <xf numFmtId="0" fontId="9" fillId="0" borderId="14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28" fillId="0" borderId="8" xfId="3" applyFont="1" applyBorder="1" applyAlignment="1">
      <alignment horizontal="center" vertical="center"/>
    </xf>
    <xf numFmtId="2" fontId="25" fillId="0" borderId="6" xfId="3" applyNumberFormat="1" applyFont="1" applyBorder="1" applyAlignment="1">
      <alignment horizontal="center" vertical="center" wrapText="1"/>
    </xf>
    <xf numFmtId="0" fontId="4" fillId="0" borderId="0" xfId="3" applyFont="1" applyBorder="1" applyAlignment="1">
      <alignment horizontal="left"/>
    </xf>
    <xf numFmtId="0" fontId="23" fillId="0" borderId="0" xfId="3" applyFont="1" applyBorder="1"/>
    <xf numFmtId="0" fontId="6" fillId="0" borderId="0" xfId="3" applyFont="1" applyBorder="1" applyAlignment="1">
      <alignment horizontal="center"/>
    </xf>
    <xf numFmtId="2" fontId="6" fillId="0" borderId="0" xfId="3" applyNumberFormat="1" applyFont="1" applyBorder="1"/>
    <xf numFmtId="0" fontId="10" fillId="0" borderId="0" xfId="3" applyFont="1" applyBorder="1"/>
    <xf numFmtId="165" fontId="10" fillId="0" borderId="0" xfId="3" applyNumberFormat="1" applyFont="1" applyBorder="1" applyAlignment="1">
      <alignment horizontal="center"/>
    </xf>
    <xf numFmtId="0" fontId="25" fillId="0" borderId="0" xfId="3" applyFont="1" applyAlignment="1">
      <alignment horizontal="left"/>
    </xf>
    <xf numFmtId="0" fontId="28" fillId="0" borderId="13" xfId="3" applyFont="1" applyBorder="1" applyAlignment="1">
      <alignment horizontal="center" vertical="center"/>
    </xf>
    <xf numFmtId="1" fontId="9" fillId="0" borderId="0" xfId="3" applyNumberFormat="1" applyFont="1"/>
    <xf numFmtId="0" fontId="28" fillId="0" borderId="8" xfId="3" applyFont="1" applyFill="1" applyBorder="1" applyAlignment="1">
      <alignment horizontal="left"/>
    </xf>
    <xf numFmtId="3" fontId="28" fillId="0" borderId="8" xfId="0" applyNumberFormat="1" applyFont="1" applyFill="1" applyBorder="1" applyAlignment="1">
      <alignment horizontal="right" vertical="center"/>
    </xf>
    <xf numFmtId="14" fontId="18" fillId="0" borderId="0" xfId="2" quotePrefix="1" applyNumberFormat="1" applyFont="1" applyAlignment="1">
      <alignment horizontal="left"/>
    </xf>
  </cellXfs>
  <cellStyles count="5">
    <cellStyle name="Euro" xfId="1" xr:uid="{00000000-0005-0000-0000-000000000000}"/>
    <cellStyle name="Standard" xfId="0" builtinId="0"/>
    <cellStyle name="Standard 2" xfId="4" xr:uid="{00000000-0005-0000-0000-000002000000}"/>
    <cellStyle name="Standard_BERICHT" xfId="2" xr:uid="{00000000-0005-0000-0000-000003000000}"/>
    <cellStyle name="Standard_Tabelle1" xfId="3" xr:uid="{00000000-0005-0000-0000-000004000000}"/>
  </cellStyles>
  <dxfs count="54">
    <dxf>
      <font>
        <color rgb="FF9C0006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lor rgb="FF9C0006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34"/>
  <sheetViews>
    <sheetView tabSelected="1" zoomScale="90" zoomScaleNormal="90" workbookViewId="0">
      <pane xSplit="3" ySplit="4" topLeftCell="D5" activePane="bottomRight" state="frozen"/>
      <selection pane="topRight" activeCell="B1" sqref="B1"/>
      <selection pane="bottomLeft" activeCell="A3" sqref="A3"/>
      <selection pane="bottomRight" activeCell="AG10" sqref="AG10"/>
    </sheetView>
  </sheetViews>
  <sheetFormatPr baseColWidth="10" defaultColWidth="11.42578125" defaultRowHeight="20.25" x14ac:dyDescent="0.3"/>
  <cols>
    <col min="1" max="1" width="5.42578125" style="4" customWidth="1"/>
    <col min="2" max="2" width="5.28515625" style="4" customWidth="1"/>
    <col min="3" max="3" width="25.7109375" style="3" customWidth="1"/>
    <col min="4" max="4" width="6.28515625" style="1" customWidth="1"/>
    <col min="5" max="7" width="5.7109375" style="1" customWidth="1"/>
    <col min="8" max="8" width="6.42578125" style="1" bestFit="1" customWidth="1"/>
    <col min="9" max="12" width="5.7109375" style="1" customWidth="1"/>
    <col min="13" max="13" width="6.42578125" style="1" bestFit="1" customWidth="1"/>
    <col min="14" max="15" width="5.7109375" style="1" customWidth="1"/>
    <col min="16" max="16" width="6.28515625" style="2" customWidth="1"/>
    <col min="17" max="17" width="5.7109375" style="2" customWidth="1"/>
    <col min="18" max="18" width="5.7109375" style="1" customWidth="1"/>
    <col min="19" max="20" width="6.42578125" style="1" customWidth="1"/>
    <col min="21" max="21" width="5.7109375" style="1" customWidth="1"/>
    <col min="22" max="25" width="5.7109375" style="1" hidden="1" customWidth="1"/>
    <col min="26" max="32" width="5.7109375" style="1" customWidth="1"/>
    <col min="33" max="33" width="10.85546875" style="5" customWidth="1"/>
    <col min="34" max="34" width="11.42578125" style="2" bestFit="1" customWidth="1"/>
    <col min="35" max="35" width="10" style="1" customWidth="1"/>
    <col min="36" max="36" width="11.28515625" style="1" customWidth="1"/>
    <col min="37" max="37" width="10.140625" style="1" customWidth="1"/>
    <col min="38" max="38" width="10.28515625" style="1" customWidth="1"/>
    <col min="39" max="39" width="2.42578125" style="1" customWidth="1"/>
    <col min="40" max="40" width="11.42578125" style="1"/>
    <col min="41" max="41" width="9.42578125" style="1" customWidth="1"/>
    <col min="42" max="42" width="9.140625" style="82" customWidth="1"/>
    <col min="43" max="16384" width="11.42578125" style="1"/>
  </cols>
  <sheetData>
    <row r="1" spans="1:43" ht="41.25" customHeight="1" x14ac:dyDescent="0.5">
      <c r="A1" s="8" t="s">
        <v>15</v>
      </c>
      <c r="C1" s="121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123"/>
      <c r="Q1" s="123"/>
      <c r="R1" s="57"/>
      <c r="S1" s="57"/>
      <c r="T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124"/>
      <c r="AH1" s="123"/>
      <c r="AI1" s="57"/>
      <c r="AJ1" s="57"/>
      <c r="AK1" s="57"/>
      <c r="AL1" s="57"/>
    </row>
    <row r="2" spans="1:43" ht="41.25" customHeight="1" x14ac:dyDescent="0.35">
      <c r="A2" s="6" t="s">
        <v>16</v>
      </c>
      <c r="C2" s="121"/>
      <c r="D2" s="57"/>
      <c r="E2" s="57"/>
      <c r="F2" s="57"/>
      <c r="G2" s="122" t="s">
        <v>68</v>
      </c>
      <c r="H2" s="57"/>
      <c r="I2" s="57"/>
      <c r="J2" s="57"/>
      <c r="K2" s="57"/>
      <c r="L2" s="57"/>
      <c r="M2" s="57"/>
      <c r="N2" s="57"/>
      <c r="O2" s="57"/>
      <c r="P2" s="123"/>
      <c r="Q2" s="123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81"/>
      <c r="AH2" s="81"/>
      <c r="AI2" s="125"/>
      <c r="AJ2" s="126"/>
      <c r="AK2" s="126"/>
      <c r="AL2" s="57"/>
    </row>
    <row r="3" spans="1:43" s="9" customFormat="1" ht="27.75" customHeight="1" x14ac:dyDescent="0.35">
      <c r="A3" s="18"/>
      <c r="B3" s="19"/>
      <c r="C3" s="20" t="s">
        <v>1</v>
      </c>
      <c r="D3" s="10" t="s">
        <v>18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22" t="s">
        <v>17</v>
      </c>
      <c r="P3" s="23"/>
      <c r="Q3" s="23"/>
      <c r="R3" s="22"/>
      <c r="S3" s="22"/>
      <c r="T3" s="22"/>
      <c r="U3" s="22"/>
      <c r="V3" s="22"/>
      <c r="W3" s="22"/>
      <c r="X3" s="22"/>
      <c r="Y3" s="22"/>
      <c r="Z3" s="51" t="s">
        <v>35</v>
      </c>
      <c r="AA3" s="22"/>
      <c r="AB3" s="22"/>
      <c r="AC3" s="22"/>
      <c r="AD3" s="24"/>
      <c r="AE3" s="24"/>
      <c r="AF3" s="24"/>
      <c r="AG3" s="14"/>
      <c r="AH3" s="58"/>
      <c r="AI3" s="10"/>
      <c r="AJ3" s="12"/>
      <c r="AK3" s="48"/>
      <c r="AL3" s="48"/>
      <c r="AP3" s="83"/>
    </row>
    <row r="4" spans="1:43" ht="44.25" customHeight="1" x14ac:dyDescent="0.3">
      <c r="A4" s="13" t="s">
        <v>8</v>
      </c>
      <c r="B4" s="7" t="s">
        <v>9</v>
      </c>
      <c r="C4" s="21" t="s">
        <v>34</v>
      </c>
      <c r="D4" s="13">
        <v>1</v>
      </c>
      <c r="E4" s="7">
        <v>2</v>
      </c>
      <c r="F4" s="7">
        <v>3</v>
      </c>
      <c r="G4" s="7">
        <v>4</v>
      </c>
      <c r="H4" s="7">
        <v>5</v>
      </c>
      <c r="I4" s="7">
        <v>6</v>
      </c>
      <c r="J4" s="7">
        <v>7</v>
      </c>
      <c r="K4" s="7">
        <v>8</v>
      </c>
      <c r="L4" s="7">
        <v>9</v>
      </c>
      <c r="M4" s="7">
        <v>10</v>
      </c>
      <c r="N4" s="7">
        <v>11</v>
      </c>
      <c r="O4" s="95">
        <v>12</v>
      </c>
      <c r="P4" s="7">
        <v>13</v>
      </c>
      <c r="Q4" s="7">
        <v>14</v>
      </c>
      <c r="R4" s="7">
        <v>15</v>
      </c>
      <c r="S4" s="7">
        <v>16</v>
      </c>
      <c r="T4" s="7">
        <v>17</v>
      </c>
      <c r="U4" s="7">
        <v>18</v>
      </c>
      <c r="V4" s="7">
        <v>19</v>
      </c>
      <c r="W4" s="7">
        <v>20</v>
      </c>
      <c r="X4" s="7">
        <v>21</v>
      </c>
      <c r="Y4" s="7">
        <v>22</v>
      </c>
      <c r="Z4" s="53" t="s">
        <v>4</v>
      </c>
      <c r="AA4" s="54" t="s">
        <v>5</v>
      </c>
      <c r="AB4" s="54" t="s">
        <v>7</v>
      </c>
      <c r="AC4" s="54" t="s">
        <v>6</v>
      </c>
      <c r="AD4" s="55" t="s">
        <v>64</v>
      </c>
      <c r="AE4" s="54" t="s">
        <v>70</v>
      </c>
      <c r="AF4" s="55" t="s">
        <v>71</v>
      </c>
      <c r="AG4" s="15" t="s">
        <v>14</v>
      </c>
      <c r="AH4" s="59" t="s">
        <v>11</v>
      </c>
      <c r="AI4" s="16" t="s">
        <v>12</v>
      </c>
      <c r="AJ4" s="17" t="s">
        <v>10</v>
      </c>
      <c r="AK4" s="120" t="s">
        <v>13</v>
      </c>
      <c r="AL4" s="66" t="s">
        <v>51</v>
      </c>
      <c r="AN4" s="103" t="s">
        <v>42</v>
      </c>
      <c r="AO4" s="80" t="s">
        <v>67</v>
      </c>
      <c r="AP4" s="84"/>
    </row>
    <row r="5" spans="1:43" x14ac:dyDescent="0.3">
      <c r="A5" s="50">
        <v>1</v>
      </c>
      <c r="B5" s="60">
        <v>1</v>
      </c>
      <c r="C5" s="65" t="s">
        <v>2</v>
      </c>
      <c r="D5" s="105">
        <v>513</v>
      </c>
      <c r="E5" s="105">
        <v>546</v>
      </c>
      <c r="F5" s="105">
        <v>543</v>
      </c>
      <c r="G5" s="105">
        <v>504</v>
      </c>
      <c r="H5" s="105">
        <v>513</v>
      </c>
      <c r="I5" s="105">
        <v>492</v>
      </c>
      <c r="J5" s="105">
        <v>529</v>
      </c>
      <c r="K5" s="105">
        <v>519</v>
      </c>
      <c r="L5" s="105">
        <v>518</v>
      </c>
      <c r="M5" s="119">
        <v>561</v>
      </c>
      <c r="N5" s="105">
        <v>591</v>
      </c>
      <c r="O5" s="105">
        <v>531</v>
      </c>
      <c r="P5" s="105">
        <v>605</v>
      </c>
      <c r="Q5" s="105">
        <v>558</v>
      </c>
      <c r="R5" s="105">
        <v>544</v>
      </c>
      <c r="S5" s="105">
        <v>488</v>
      </c>
      <c r="T5" s="105">
        <v>530</v>
      </c>
      <c r="U5" s="105">
        <v>460</v>
      </c>
      <c r="V5" s="105"/>
      <c r="W5" s="105"/>
      <c r="X5" s="105"/>
      <c r="Y5" s="117"/>
      <c r="Z5" s="118">
        <v>567</v>
      </c>
      <c r="AA5" s="105">
        <v>574</v>
      </c>
      <c r="AB5" s="105"/>
      <c r="AC5" s="105"/>
      <c r="AD5" s="105"/>
      <c r="AE5" s="105"/>
      <c r="AF5" s="105"/>
      <c r="AG5" s="106">
        <f t="shared" ref="AG5:AG8" si="0">IF(SUM(D5:AF5)&gt;0,ROUND(SUM(D5:AF5)/COUNT(D5:AF5),2),0)</f>
        <v>534.29999999999995</v>
      </c>
      <c r="AH5" s="62">
        <f t="shared" ref="AH5:AH8" si="1">SUM(D5:AF5)</f>
        <v>10686</v>
      </c>
      <c r="AI5" s="63">
        <f t="shared" ref="AI5:AI8" si="2">COUNT(D5:AF5)</f>
        <v>20</v>
      </c>
      <c r="AJ5" s="64">
        <f t="shared" ref="AJ5:AJ8" si="3">COUNT(D5:AF5)+AK5</f>
        <v>707</v>
      </c>
      <c r="AK5" s="64">
        <v>687</v>
      </c>
      <c r="AL5" s="67">
        <f>U5</f>
        <v>460</v>
      </c>
      <c r="AN5" s="79">
        <f>MAX(D5:AD5)</f>
        <v>605</v>
      </c>
      <c r="AO5" s="82">
        <v>587</v>
      </c>
    </row>
    <row r="6" spans="1:43" x14ac:dyDescent="0.3">
      <c r="A6" s="50">
        <v>2</v>
      </c>
      <c r="B6" s="60">
        <v>1</v>
      </c>
      <c r="C6" s="61" t="s">
        <v>50</v>
      </c>
      <c r="D6" s="105"/>
      <c r="E6" s="105">
        <v>530</v>
      </c>
      <c r="F6" s="105">
        <v>543</v>
      </c>
      <c r="G6" s="105">
        <v>512</v>
      </c>
      <c r="H6" s="105">
        <v>551</v>
      </c>
      <c r="I6" s="105">
        <v>554</v>
      </c>
      <c r="J6" s="105">
        <v>473</v>
      </c>
      <c r="K6" s="105">
        <v>515</v>
      </c>
      <c r="L6" s="105">
        <v>501</v>
      </c>
      <c r="M6" s="105">
        <v>528</v>
      </c>
      <c r="N6" s="105"/>
      <c r="O6" s="105">
        <v>500</v>
      </c>
      <c r="P6" s="105">
        <v>540</v>
      </c>
      <c r="Q6" s="105">
        <v>532</v>
      </c>
      <c r="R6" s="105">
        <v>538</v>
      </c>
      <c r="S6" s="105"/>
      <c r="T6" s="105">
        <v>517</v>
      </c>
      <c r="U6" s="105">
        <v>499</v>
      </c>
      <c r="V6" s="105"/>
      <c r="W6" s="105"/>
      <c r="X6" s="105"/>
      <c r="Y6" s="117"/>
      <c r="Z6" s="118">
        <v>554</v>
      </c>
      <c r="AA6" s="105">
        <v>531</v>
      </c>
      <c r="AB6" s="105">
        <v>553</v>
      </c>
      <c r="AC6" s="105">
        <v>530</v>
      </c>
      <c r="AD6" s="105">
        <v>497</v>
      </c>
      <c r="AE6" s="105"/>
      <c r="AF6" s="105"/>
      <c r="AG6" s="106">
        <f t="shared" si="0"/>
        <v>524.9</v>
      </c>
      <c r="AH6" s="62">
        <f>SUM(D6:AF6)</f>
        <v>10498</v>
      </c>
      <c r="AI6" s="63">
        <f t="shared" si="2"/>
        <v>20</v>
      </c>
      <c r="AJ6" s="64">
        <f t="shared" si="3"/>
        <v>127</v>
      </c>
      <c r="AK6" s="64">
        <v>107</v>
      </c>
      <c r="AL6" s="67">
        <f t="shared" ref="AL6:AL18" si="4">U6</f>
        <v>499</v>
      </c>
      <c r="AN6" s="79">
        <f t="shared" ref="AN6:AN14" si="5">MAX(D6:AD6)</f>
        <v>554</v>
      </c>
      <c r="AO6" s="82">
        <v>601</v>
      </c>
    </row>
    <row r="7" spans="1:43" x14ac:dyDescent="0.3">
      <c r="A7" s="50">
        <v>3</v>
      </c>
      <c r="B7" s="60">
        <v>1</v>
      </c>
      <c r="C7" s="61" t="s">
        <v>66</v>
      </c>
      <c r="D7" s="105">
        <v>478</v>
      </c>
      <c r="E7" s="105">
        <v>557</v>
      </c>
      <c r="F7" s="105">
        <v>536</v>
      </c>
      <c r="G7" s="105">
        <v>485</v>
      </c>
      <c r="H7" s="105">
        <v>500</v>
      </c>
      <c r="I7" s="105">
        <v>545</v>
      </c>
      <c r="J7" s="105">
        <v>509</v>
      </c>
      <c r="K7" s="105">
        <v>461</v>
      </c>
      <c r="L7" s="105"/>
      <c r="M7" s="105"/>
      <c r="N7" s="105">
        <v>577</v>
      </c>
      <c r="O7" s="105"/>
      <c r="P7" s="105"/>
      <c r="Q7" s="105">
        <v>509</v>
      </c>
      <c r="R7" s="105">
        <v>502</v>
      </c>
      <c r="S7" s="105">
        <v>513</v>
      </c>
      <c r="T7" s="105">
        <v>511</v>
      </c>
      <c r="U7" s="105">
        <v>459</v>
      </c>
      <c r="V7" s="105"/>
      <c r="W7" s="105"/>
      <c r="X7" s="105"/>
      <c r="Y7" s="117"/>
      <c r="Z7" s="118">
        <v>539</v>
      </c>
      <c r="AA7" s="105">
        <v>530</v>
      </c>
      <c r="AB7" s="105"/>
      <c r="AC7" s="105"/>
      <c r="AD7" s="105"/>
      <c r="AE7" s="105"/>
      <c r="AF7" s="105"/>
      <c r="AG7" s="106">
        <f t="shared" si="0"/>
        <v>513.19000000000005</v>
      </c>
      <c r="AH7" s="62">
        <f>SUM(D7:AF7)</f>
        <v>8211</v>
      </c>
      <c r="AI7" s="63">
        <f t="shared" si="2"/>
        <v>16</v>
      </c>
      <c r="AJ7" s="64">
        <f t="shared" si="3"/>
        <v>33</v>
      </c>
      <c r="AK7" s="64">
        <v>17</v>
      </c>
      <c r="AL7" s="67">
        <f t="shared" si="4"/>
        <v>459</v>
      </c>
      <c r="AM7" s="56"/>
      <c r="AN7" s="79">
        <f t="shared" si="5"/>
        <v>577</v>
      </c>
      <c r="AO7" s="82">
        <v>556</v>
      </c>
    </row>
    <row r="8" spans="1:43" x14ac:dyDescent="0.3">
      <c r="A8" s="50">
        <v>4</v>
      </c>
      <c r="B8" s="60">
        <v>1</v>
      </c>
      <c r="C8" s="61" t="s">
        <v>52</v>
      </c>
      <c r="D8" s="105">
        <v>505</v>
      </c>
      <c r="E8" s="105">
        <v>484</v>
      </c>
      <c r="F8" s="105">
        <v>545</v>
      </c>
      <c r="G8" s="105">
        <v>550</v>
      </c>
      <c r="H8" s="105">
        <v>479</v>
      </c>
      <c r="I8" s="105">
        <v>545</v>
      </c>
      <c r="J8" s="105">
        <v>510</v>
      </c>
      <c r="K8" s="105">
        <v>499</v>
      </c>
      <c r="L8" s="105">
        <v>486</v>
      </c>
      <c r="M8" s="105">
        <v>503</v>
      </c>
      <c r="N8" s="105">
        <v>512</v>
      </c>
      <c r="O8" s="105">
        <v>511</v>
      </c>
      <c r="P8" s="105">
        <v>523</v>
      </c>
      <c r="Q8" s="105">
        <v>517</v>
      </c>
      <c r="R8" s="105">
        <v>496</v>
      </c>
      <c r="S8" s="105">
        <v>582</v>
      </c>
      <c r="T8" s="105">
        <v>513</v>
      </c>
      <c r="U8" s="105">
        <v>472</v>
      </c>
      <c r="V8" s="105"/>
      <c r="W8" s="105"/>
      <c r="X8" s="105"/>
      <c r="Y8" s="117"/>
      <c r="Z8" s="118">
        <v>511</v>
      </c>
      <c r="AA8" s="105"/>
      <c r="AB8" s="105"/>
      <c r="AC8" s="105"/>
      <c r="AD8" s="105"/>
      <c r="AE8" s="105"/>
      <c r="AF8" s="105"/>
      <c r="AG8" s="106">
        <f t="shared" si="0"/>
        <v>512.79</v>
      </c>
      <c r="AH8" s="62">
        <f t="shared" si="1"/>
        <v>9743</v>
      </c>
      <c r="AI8" s="63">
        <f t="shared" si="2"/>
        <v>19</v>
      </c>
      <c r="AJ8" s="131">
        <f t="shared" si="3"/>
        <v>103</v>
      </c>
      <c r="AK8" s="64">
        <v>84</v>
      </c>
      <c r="AL8" s="67">
        <f t="shared" si="4"/>
        <v>472</v>
      </c>
      <c r="AN8" s="79">
        <f t="shared" si="5"/>
        <v>582</v>
      </c>
      <c r="AO8" s="82">
        <v>539</v>
      </c>
    </row>
    <row r="9" spans="1:43" x14ac:dyDescent="0.3">
      <c r="A9" s="50">
        <v>5</v>
      </c>
      <c r="B9" s="60">
        <v>2</v>
      </c>
      <c r="C9" s="61" t="s">
        <v>47</v>
      </c>
      <c r="D9" s="105">
        <v>506</v>
      </c>
      <c r="E9" s="105"/>
      <c r="F9" s="105"/>
      <c r="G9" s="105"/>
      <c r="H9" s="105">
        <v>521</v>
      </c>
      <c r="I9" s="105"/>
      <c r="J9" s="105">
        <v>480</v>
      </c>
      <c r="K9" s="105">
        <v>457</v>
      </c>
      <c r="L9" s="105">
        <v>495</v>
      </c>
      <c r="M9" s="105"/>
      <c r="N9" s="105">
        <v>476</v>
      </c>
      <c r="O9" s="105">
        <v>519</v>
      </c>
      <c r="P9" s="105">
        <v>466</v>
      </c>
      <c r="Q9" s="105">
        <v>546</v>
      </c>
      <c r="R9" s="105">
        <v>521</v>
      </c>
      <c r="S9" s="105">
        <v>497</v>
      </c>
      <c r="T9" s="105">
        <v>553</v>
      </c>
      <c r="U9" s="105">
        <v>513</v>
      </c>
      <c r="V9" s="105"/>
      <c r="W9" s="105"/>
      <c r="X9" s="105"/>
      <c r="Y9" s="117"/>
      <c r="Z9" s="118">
        <v>542</v>
      </c>
      <c r="AA9" s="105">
        <v>546</v>
      </c>
      <c r="AB9" s="105">
        <v>510</v>
      </c>
      <c r="AC9" s="105">
        <v>484</v>
      </c>
      <c r="AD9" s="105">
        <v>456</v>
      </c>
      <c r="AE9" s="105">
        <v>527</v>
      </c>
      <c r="AF9" s="105">
        <v>514</v>
      </c>
      <c r="AG9" s="106">
        <f>IF(SUM(D9:AF9)&gt;0,ROUND(SUM(D9:AF9)/COUNT(D9:AF9),2),0)</f>
        <v>506.45</v>
      </c>
      <c r="AH9" s="62">
        <f>SUM(D9:AF9)</f>
        <v>10129</v>
      </c>
      <c r="AI9" s="63">
        <f>COUNT(D9:AF9)</f>
        <v>20</v>
      </c>
      <c r="AJ9" s="64">
        <f>COUNT(D9:AF9)+AK9</f>
        <v>147</v>
      </c>
      <c r="AK9" s="64">
        <v>127</v>
      </c>
      <c r="AL9" s="67">
        <f t="shared" si="4"/>
        <v>513</v>
      </c>
      <c r="AN9" s="79">
        <f>MAX(D9:AF9)</f>
        <v>553</v>
      </c>
      <c r="AO9" s="82">
        <v>591</v>
      </c>
    </row>
    <row r="10" spans="1:43" x14ac:dyDescent="0.3">
      <c r="A10" s="50">
        <v>6</v>
      </c>
      <c r="B10" s="60">
        <v>2</v>
      </c>
      <c r="C10" s="61" t="s">
        <v>37</v>
      </c>
      <c r="D10" s="105">
        <v>426</v>
      </c>
      <c r="E10" s="105"/>
      <c r="F10" s="105">
        <v>456</v>
      </c>
      <c r="G10" s="105"/>
      <c r="H10" s="119"/>
      <c r="I10" s="105"/>
      <c r="J10" s="105"/>
      <c r="K10" s="105"/>
      <c r="L10" s="105"/>
      <c r="M10" s="105"/>
      <c r="N10" s="107"/>
      <c r="O10" s="105"/>
      <c r="P10" s="105">
        <v>472</v>
      </c>
      <c r="Q10" s="105">
        <v>463</v>
      </c>
      <c r="R10" s="105">
        <v>476</v>
      </c>
      <c r="S10" s="105">
        <v>503</v>
      </c>
      <c r="T10" s="105">
        <v>494</v>
      </c>
      <c r="U10" s="105">
        <v>501</v>
      </c>
      <c r="V10" s="105"/>
      <c r="W10" s="105"/>
      <c r="X10" s="105"/>
      <c r="Y10" s="117"/>
      <c r="Z10" s="118"/>
      <c r="AA10" s="105"/>
      <c r="AB10" s="105"/>
      <c r="AC10" s="105"/>
      <c r="AD10" s="105"/>
      <c r="AE10" s="105"/>
      <c r="AF10" s="105"/>
      <c r="AG10" s="106">
        <f t="shared" ref="AG10:AG14" si="6">IF(SUM(D10:AF10)&gt;0,ROUND(SUM(D10:AF10)/COUNT(D10:AF10),2),0)</f>
        <v>473.88</v>
      </c>
      <c r="AH10" s="62">
        <f>SUM(D10:AF10)</f>
        <v>3791</v>
      </c>
      <c r="AI10" s="63">
        <f>COUNT(D10:AF10)</f>
        <v>8</v>
      </c>
      <c r="AJ10" s="64">
        <f>COUNT(D10:AF10)+AK10</f>
        <v>206</v>
      </c>
      <c r="AK10" s="64">
        <v>198</v>
      </c>
      <c r="AL10" s="67">
        <f t="shared" si="4"/>
        <v>501</v>
      </c>
      <c r="AN10" s="79">
        <f>MAX(D10:AF10)</f>
        <v>503</v>
      </c>
      <c r="AO10" s="82">
        <v>551</v>
      </c>
      <c r="AQ10" s="68"/>
    </row>
    <row r="11" spans="1:43" x14ac:dyDescent="0.3">
      <c r="A11" s="50">
        <v>7</v>
      </c>
      <c r="B11" s="60">
        <v>2</v>
      </c>
      <c r="C11" s="61" t="s">
        <v>36</v>
      </c>
      <c r="D11" s="105"/>
      <c r="E11" s="105">
        <v>468</v>
      </c>
      <c r="F11" s="105"/>
      <c r="G11" s="105">
        <v>505</v>
      </c>
      <c r="H11" s="105">
        <v>458</v>
      </c>
      <c r="I11" s="105">
        <v>440</v>
      </c>
      <c r="J11" s="105">
        <v>391</v>
      </c>
      <c r="K11" s="105"/>
      <c r="L11" s="105"/>
      <c r="M11" s="105">
        <v>462</v>
      </c>
      <c r="N11" s="105">
        <v>477</v>
      </c>
      <c r="O11" s="105">
        <v>484</v>
      </c>
      <c r="P11" s="105">
        <v>447</v>
      </c>
      <c r="Q11" s="105">
        <v>528</v>
      </c>
      <c r="R11" s="105">
        <v>473</v>
      </c>
      <c r="S11" s="105">
        <v>446</v>
      </c>
      <c r="T11" s="105">
        <v>470</v>
      </c>
      <c r="U11" s="105">
        <v>416</v>
      </c>
      <c r="V11" s="105"/>
      <c r="W11" s="105"/>
      <c r="X11" s="105"/>
      <c r="Y11" s="117"/>
      <c r="Z11" s="118"/>
      <c r="AA11" s="105"/>
      <c r="AB11" s="105"/>
      <c r="AC11" s="105"/>
      <c r="AD11" s="105"/>
      <c r="AE11" s="105"/>
      <c r="AF11" s="105"/>
      <c r="AG11" s="106">
        <f t="shared" si="6"/>
        <v>461.79</v>
      </c>
      <c r="AH11" s="62">
        <f t="shared" ref="AH11:AH12" si="7">SUM(D11:AF11)</f>
        <v>6465</v>
      </c>
      <c r="AI11" s="63">
        <f t="shared" ref="AI11:AI12" si="8">COUNT(D11:AF11)</f>
        <v>14</v>
      </c>
      <c r="AJ11" s="131">
        <f t="shared" ref="AJ11:AJ12" si="9">COUNT(D11:AF11)+AK11</f>
        <v>402</v>
      </c>
      <c r="AK11" s="64">
        <v>388</v>
      </c>
      <c r="AL11" s="67">
        <f t="shared" si="4"/>
        <v>416</v>
      </c>
      <c r="AN11" s="79">
        <f t="shared" ref="AN11:AN13" si="10">MAX(D11:AF11)</f>
        <v>528</v>
      </c>
      <c r="AO11" s="82">
        <v>539</v>
      </c>
      <c r="AQ11" s="68"/>
    </row>
    <row r="12" spans="1:43" x14ac:dyDescent="0.3">
      <c r="A12" s="50">
        <v>8</v>
      </c>
      <c r="B12" s="60">
        <v>2</v>
      </c>
      <c r="C12" s="61" t="s">
        <v>53</v>
      </c>
      <c r="D12" s="105">
        <v>450</v>
      </c>
      <c r="E12" s="105">
        <v>472</v>
      </c>
      <c r="F12" s="105">
        <v>460</v>
      </c>
      <c r="G12" s="105">
        <v>453</v>
      </c>
      <c r="H12" s="105">
        <v>426</v>
      </c>
      <c r="I12" s="105">
        <v>439</v>
      </c>
      <c r="J12" s="105">
        <v>436</v>
      </c>
      <c r="K12" s="105">
        <v>415</v>
      </c>
      <c r="L12" s="105">
        <v>440</v>
      </c>
      <c r="M12" s="119"/>
      <c r="N12" s="105"/>
      <c r="O12" s="105"/>
      <c r="P12" s="105"/>
      <c r="Q12" s="119"/>
      <c r="R12" s="119"/>
      <c r="S12" s="105"/>
      <c r="T12" s="105"/>
      <c r="U12" s="105"/>
      <c r="V12" s="119"/>
      <c r="W12" s="105"/>
      <c r="X12" s="105"/>
      <c r="Y12" s="117"/>
      <c r="Z12" s="118"/>
      <c r="AA12" s="105"/>
      <c r="AB12" s="105"/>
      <c r="AC12" s="105"/>
      <c r="AD12" s="105"/>
      <c r="AE12" s="105"/>
      <c r="AF12" s="105"/>
      <c r="AG12" s="106">
        <f t="shared" si="6"/>
        <v>443.44</v>
      </c>
      <c r="AH12" s="62">
        <f t="shared" si="7"/>
        <v>3991</v>
      </c>
      <c r="AI12" s="63">
        <f t="shared" si="8"/>
        <v>9</v>
      </c>
      <c r="AJ12" s="64">
        <f t="shared" si="9"/>
        <v>113</v>
      </c>
      <c r="AK12" s="64">
        <v>104</v>
      </c>
      <c r="AL12" s="67">
        <f t="shared" si="4"/>
        <v>0</v>
      </c>
      <c r="AN12" s="79">
        <f t="shared" si="10"/>
        <v>472</v>
      </c>
      <c r="AO12" s="82">
        <v>543</v>
      </c>
      <c r="AQ12" s="68"/>
    </row>
    <row r="13" spans="1:43" x14ac:dyDescent="0.3">
      <c r="A13" s="50">
        <v>9</v>
      </c>
      <c r="B13" s="60">
        <v>2</v>
      </c>
      <c r="C13" s="61" t="s">
        <v>43</v>
      </c>
      <c r="D13" s="105">
        <v>418</v>
      </c>
      <c r="E13" s="105">
        <v>417</v>
      </c>
      <c r="F13" s="105">
        <v>452</v>
      </c>
      <c r="G13" s="105">
        <v>457</v>
      </c>
      <c r="H13" s="105">
        <v>446</v>
      </c>
      <c r="I13" s="105">
        <v>470</v>
      </c>
      <c r="J13" s="105">
        <v>456</v>
      </c>
      <c r="K13" s="105">
        <v>442</v>
      </c>
      <c r="L13" s="105">
        <v>427</v>
      </c>
      <c r="M13" s="105">
        <v>457</v>
      </c>
      <c r="N13" s="105">
        <v>456</v>
      </c>
      <c r="O13" s="105">
        <v>440</v>
      </c>
      <c r="P13" s="105">
        <v>445</v>
      </c>
      <c r="Q13" s="105">
        <v>402</v>
      </c>
      <c r="R13" s="105">
        <v>455</v>
      </c>
      <c r="S13" s="105">
        <v>409</v>
      </c>
      <c r="T13" s="105">
        <v>365</v>
      </c>
      <c r="U13" s="105">
        <v>466</v>
      </c>
      <c r="V13" s="105"/>
      <c r="W13" s="105"/>
      <c r="X13" s="105"/>
      <c r="Y13" s="117"/>
      <c r="Z13" s="128"/>
      <c r="AA13" s="105"/>
      <c r="AB13" s="105"/>
      <c r="AC13" s="105"/>
      <c r="AD13" s="105"/>
      <c r="AE13" s="105"/>
      <c r="AF13" s="105"/>
      <c r="AG13" s="106">
        <f t="shared" si="6"/>
        <v>437.78</v>
      </c>
      <c r="AH13" s="62">
        <f>SUM(D13:AD13)</f>
        <v>7880</v>
      </c>
      <c r="AI13" s="63">
        <f>COUNT(D13:AD13)</f>
        <v>18</v>
      </c>
      <c r="AJ13" s="64">
        <f>COUNT(D13:AD13)+AK13</f>
        <v>192</v>
      </c>
      <c r="AK13" s="64">
        <v>174</v>
      </c>
      <c r="AL13" s="67">
        <f t="shared" si="4"/>
        <v>466</v>
      </c>
      <c r="AM13" s="57"/>
      <c r="AN13" s="79">
        <f t="shared" si="10"/>
        <v>470</v>
      </c>
      <c r="AO13" s="82">
        <v>540</v>
      </c>
      <c r="AQ13" s="68"/>
    </row>
    <row r="14" spans="1:43" x14ac:dyDescent="0.3">
      <c r="A14" s="50">
        <v>10</v>
      </c>
      <c r="B14" s="60">
        <v>2</v>
      </c>
      <c r="C14" s="61" t="s">
        <v>3</v>
      </c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17"/>
      <c r="Z14" s="118"/>
      <c r="AA14" s="105"/>
      <c r="AB14" s="105"/>
      <c r="AC14" s="105"/>
      <c r="AD14" s="105"/>
      <c r="AE14" s="105"/>
      <c r="AF14" s="105"/>
      <c r="AG14" s="106">
        <f t="shared" si="6"/>
        <v>0</v>
      </c>
      <c r="AH14" s="62">
        <f t="shared" ref="AH14" si="11">SUM(D14:AD14)</f>
        <v>0</v>
      </c>
      <c r="AI14" s="63">
        <f t="shared" ref="AI14" si="12">COUNT(D14:AD14)</f>
        <v>0</v>
      </c>
      <c r="AJ14" s="64">
        <f t="shared" ref="AJ14" si="13">COUNT(D14:AD14)+AK14</f>
        <v>831</v>
      </c>
      <c r="AK14" s="64">
        <v>831</v>
      </c>
      <c r="AL14" s="67">
        <f t="shared" si="4"/>
        <v>0</v>
      </c>
      <c r="AN14" s="79">
        <f t="shared" si="5"/>
        <v>0</v>
      </c>
      <c r="AO14" s="82">
        <v>560</v>
      </c>
      <c r="AQ14" s="68"/>
    </row>
    <row r="15" spans="1:43" x14ac:dyDescent="0.3">
      <c r="A15" s="50">
        <v>12</v>
      </c>
      <c r="B15" s="60">
        <v>4</v>
      </c>
      <c r="C15" s="130" t="s">
        <v>65</v>
      </c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17"/>
      <c r="Z15" s="118"/>
      <c r="AA15" s="105"/>
      <c r="AB15" s="105"/>
      <c r="AC15" s="105"/>
      <c r="AD15" s="105"/>
      <c r="AE15" s="105"/>
      <c r="AF15" s="105"/>
      <c r="AG15" s="106">
        <f t="shared" ref="AG14:AG18" si="14">IF(SUM(D15:AD15)&gt;0,ROUND(SUM(D15:AD15)/COUNT(D15:AD15),2),0)</f>
        <v>0</v>
      </c>
      <c r="AH15" s="62">
        <f t="shared" ref="AH15:AH18" si="15">SUM(D15:AD15)</f>
        <v>0</v>
      </c>
      <c r="AI15" s="63">
        <f t="shared" ref="AI15:AI18" si="16">COUNT(D15:AD15)</f>
        <v>0</v>
      </c>
      <c r="AJ15" s="64">
        <f t="shared" ref="AJ15:AJ18" si="17">COUNT(D15:AD15)+AK15</f>
        <v>2</v>
      </c>
      <c r="AK15" s="64">
        <v>2</v>
      </c>
      <c r="AL15" s="67">
        <f t="shared" si="4"/>
        <v>0</v>
      </c>
      <c r="AM15" s="56"/>
      <c r="AN15" s="79">
        <f t="shared" ref="AN15" si="18">MAX(D15:AC15)</f>
        <v>0</v>
      </c>
      <c r="AO15" s="82">
        <v>463</v>
      </c>
      <c r="AQ15" s="68"/>
    </row>
    <row r="16" spans="1:43" x14ac:dyDescent="0.3">
      <c r="A16" s="50">
        <v>13</v>
      </c>
      <c r="B16" s="60">
        <v>4</v>
      </c>
      <c r="C16" s="130" t="s">
        <v>0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18"/>
      <c r="AA16" s="105"/>
      <c r="AB16" s="105"/>
      <c r="AC16" s="105"/>
      <c r="AD16" s="105"/>
      <c r="AE16" s="105"/>
      <c r="AF16" s="105"/>
      <c r="AG16" s="106">
        <f t="shared" si="14"/>
        <v>0</v>
      </c>
      <c r="AH16" s="62">
        <f t="shared" si="15"/>
        <v>0</v>
      </c>
      <c r="AI16" s="63">
        <f t="shared" si="16"/>
        <v>0</v>
      </c>
      <c r="AJ16" s="64">
        <f t="shared" si="17"/>
        <v>343</v>
      </c>
      <c r="AK16" s="64">
        <v>343</v>
      </c>
      <c r="AL16" s="67">
        <f t="shared" si="4"/>
        <v>0</v>
      </c>
      <c r="AN16" s="79">
        <f t="shared" ref="AN16:AN18" si="19">MAX(D16:AC16)</f>
        <v>0</v>
      </c>
      <c r="AO16" s="82">
        <v>503</v>
      </c>
    </row>
    <row r="17" spans="1:44" x14ac:dyDescent="0.3">
      <c r="A17" s="50">
        <v>14</v>
      </c>
      <c r="B17" s="60">
        <v>4</v>
      </c>
      <c r="C17" s="130" t="s">
        <v>61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17"/>
      <c r="Z17" s="118"/>
      <c r="AA17" s="105"/>
      <c r="AB17" s="105"/>
      <c r="AC17" s="105"/>
      <c r="AD17" s="105"/>
      <c r="AE17" s="105"/>
      <c r="AF17" s="105"/>
      <c r="AG17" s="106">
        <f t="shared" si="14"/>
        <v>0</v>
      </c>
      <c r="AH17" s="62">
        <f t="shared" si="15"/>
        <v>0</v>
      </c>
      <c r="AI17" s="63">
        <f t="shared" si="16"/>
        <v>0</v>
      </c>
      <c r="AJ17" s="64">
        <f t="shared" si="17"/>
        <v>24</v>
      </c>
      <c r="AK17" s="63">
        <v>24</v>
      </c>
      <c r="AL17" s="67">
        <f t="shared" si="4"/>
        <v>0</v>
      </c>
      <c r="AM17" s="56"/>
      <c r="AN17" s="79">
        <f t="shared" si="19"/>
        <v>0</v>
      </c>
      <c r="AO17" s="82">
        <v>535</v>
      </c>
    </row>
    <row r="18" spans="1:44" x14ac:dyDescent="0.3">
      <c r="A18" s="50">
        <v>15</v>
      </c>
      <c r="B18" s="60">
        <v>4</v>
      </c>
      <c r="C18" s="130" t="s">
        <v>54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17"/>
      <c r="Z18" s="118"/>
      <c r="AA18" s="105"/>
      <c r="AB18" s="105"/>
      <c r="AC18" s="105"/>
      <c r="AD18" s="105"/>
      <c r="AE18" s="105"/>
      <c r="AF18" s="105"/>
      <c r="AG18" s="106">
        <f t="shared" si="14"/>
        <v>0</v>
      </c>
      <c r="AH18" s="62">
        <f t="shared" si="15"/>
        <v>0</v>
      </c>
      <c r="AI18" s="63">
        <f t="shared" si="16"/>
        <v>0</v>
      </c>
      <c r="AJ18" s="64">
        <f t="shared" si="17"/>
        <v>19</v>
      </c>
      <c r="AK18" s="64">
        <v>19</v>
      </c>
      <c r="AL18" s="67">
        <f t="shared" si="4"/>
        <v>0</v>
      </c>
      <c r="AN18" s="79">
        <f t="shared" si="19"/>
        <v>0</v>
      </c>
      <c r="AO18" s="82">
        <v>481</v>
      </c>
    </row>
    <row r="19" spans="1:44" x14ac:dyDescent="0.3">
      <c r="R19" s="52"/>
    </row>
    <row r="20" spans="1:44" x14ac:dyDescent="0.3">
      <c r="B20" s="96" t="s">
        <v>45</v>
      </c>
      <c r="E20" s="52"/>
      <c r="J20" s="70" t="s">
        <v>48</v>
      </c>
      <c r="L20" s="69"/>
      <c r="AL20" s="78"/>
      <c r="AO20" s="56"/>
    </row>
    <row r="21" spans="1:44" ht="20.25" customHeight="1" x14ac:dyDescent="0.3">
      <c r="AP21" s="79"/>
      <c r="AQ21" s="82"/>
      <c r="AR21" s="82"/>
    </row>
    <row r="22" spans="1:44" x14ac:dyDescent="0.3">
      <c r="C22" s="71" t="s">
        <v>40</v>
      </c>
      <c r="D22" s="72">
        <f t="shared" ref="D22:U22" si="20">SUM(D5:D18)</f>
        <v>3296</v>
      </c>
      <c r="E22" s="72">
        <f t="shared" si="20"/>
        <v>3474</v>
      </c>
      <c r="F22" s="72">
        <f t="shared" si="20"/>
        <v>3535</v>
      </c>
      <c r="G22" s="72">
        <f t="shared" si="20"/>
        <v>3466</v>
      </c>
      <c r="H22" s="72">
        <f t="shared" si="20"/>
        <v>3894</v>
      </c>
      <c r="I22" s="72">
        <f t="shared" si="20"/>
        <v>3485</v>
      </c>
      <c r="J22" s="72">
        <f t="shared" si="20"/>
        <v>3784</v>
      </c>
      <c r="K22" s="72">
        <f t="shared" si="20"/>
        <v>3308</v>
      </c>
      <c r="L22" s="72">
        <f t="shared" si="20"/>
        <v>2867</v>
      </c>
      <c r="M22" s="72">
        <f t="shared" si="20"/>
        <v>2511</v>
      </c>
      <c r="N22" s="72">
        <f t="shared" si="20"/>
        <v>3089</v>
      </c>
      <c r="O22" s="72">
        <f t="shared" si="20"/>
        <v>2985</v>
      </c>
      <c r="P22" s="72">
        <f t="shared" si="20"/>
        <v>3498</v>
      </c>
      <c r="Q22" s="72">
        <f t="shared" si="20"/>
        <v>4055</v>
      </c>
      <c r="R22" s="72">
        <f t="shared" si="20"/>
        <v>4005</v>
      </c>
      <c r="S22" s="72">
        <f t="shared" si="20"/>
        <v>3438</v>
      </c>
      <c r="T22" s="72">
        <f t="shared" si="20"/>
        <v>3953</v>
      </c>
      <c r="U22" s="72">
        <f t="shared" si="20"/>
        <v>3786</v>
      </c>
      <c r="V22" s="72">
        <f>SUM(V6:V18)</f>
        <v>0</v>
      </c>
      <c r="W22" s="72">
        <f>SUM(W6:W18)</f>
        <v>0</v>
      </c>
      <c r="X22" s="72">
        <f>SUM(X6:X18)</f>
        <v>0</v>
      </c>
      <c r="Y22" s="72">
        <f>SUM(Y6:Y18)</f>
        <v>0</v>
      </c>
      <c r="Z22" s="72">
        <f>SUM(Z5:Z18)</f>
        <v>2713</v>
      </c>
      <c r="AA22" s="72">
        <f>SUM(AA5:AA18)</f>
        <v>2181</v>
      </c>
      <c r="AB22" s="72">
        <f>SUM(AB5:AB18)</f>
        <v>1063</v>
      </c>
      <c r="AC22" s="72">
        <f>SUM(AC5:AC18)</f>
        <v>1014</v>
      </c>
      <c r="AD22" s="72">
        <f>SUM(AD5:AD18)</f>
        <v>953</v>
      </c>
      <c r="AE22" s="72">
        <f>SUM(AE5:AE18)</f>
        <v>527</v>
      </c>
      <c r="AF22" s="72">
        <f>SUM(AF5:AF18)</f>
        <v>514</v>
      </c>
      <c r="AG22" s="73">
        <f>SUM(D5:AF18)</f>
        <v>71394</v>
      </c>
      <c r="AH22" s="73">
        <f>SUM(D22:AF22)</f>
        <v>71394</v>
      </c>
      <c r="AI22" s="129">
        <f>SUM(AI5:AI18)</f>
        <v>144</v>
      </c>
      <c r="AJ22" s="92" t="s">
        <v>35</v>
      </c>
      <c r="AL22" s="94"/>
    </row>
    <row r="23" spans="1:44" x14ac:dyDescent="0.3">
      <c r="C23" s="74" t="s">
        <v>62</v>
      </c>
      <c r="D23" s="75">
        <v>2038</v>
      </c>
      <c r="E23" s="75">
        <v>2117</v>
      </c>
      <c r="F23" s="75">
        <v>2167</v>
      </c>
      <c r="G23" s="75">
        <v>2051</v>
      </c>
      <c r="H23" s="75">
        <v>2043</v>
      </c>
      <c r="I23" s="75">
        <v>2136</v>
      </c>
      <c r="J23" s="75">
        <v>2021</v>
      </c>
      <c r="K23" s="75">
        <v>1994</v>
      </c>
      <c r="L23" s="75">
        <v>2051</v>
      </c>
      <c r="M23" s="75">
        <v>2048</v>
      </c>
      <c r="N23" s="75">
        <v>2190</v>
      </c>
      <c r="O23" s="75">
        <v>2026</v>
      </c>
      <c r="P23" s="75">
        <v>2195</v>
      </c>
      <c r="Q23" s="75">
        <v>2116</v>
      </c>
      <c r="R23" s="75">
        <v>2080</v>
      </c>
      <c r="S23" s="75">
        <v>2097</v>
      </c>
      <c r="T23" s="75">
        <v>2071</v>
      </c>
      <c r="U23" s="75">
        <v>1890</v>
      </c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3">
        <f>SUM(D23:Y23)</f>
        <v>37331</v>
      </c>
      <c r="AH23" s="76"/>
      <c r="AJ23" s="92" t="s">
        <v>35</v>
      </c>
      <c r="AL23" s="94"/>
    </row>
    <row r="24" spans="1:44" x14ac:dyDescent="0.3">
      <c r="C24" s="74" t="s">
        <v>63</v>
      </c>
      <c r="D24" s="75">
        <v>1800</v>
      </c>
      <c r="E24" s="75">
        <v>1911</v>
      </c>
      <c r="F24" s="75">
        <v>1935</v>
      </c>
      <c r="G24" s="75">
        <v>1926</v>
      </c>
      <c r="H24" s="75">
        <v>1851</v>
      </c>
      <c r="I24" s="75">
        <v>1888</v>
      </c>
      <c r="J24" s="75">
        <v>1763</v>
      </c>
      <c r="K24" s="75">
        <v>1888</v>
      </c>
      <c r="L24" s="75">
        <v>1893</v>
      </c>
      <c r="M24" s="75">
        <v>1946</v>
      </c>
      <c r="N24" s="75">
        <v>1962</v>
      </c>
      <c r="O24" s="75">
        <v>1973</v>
      </c>
      <c r="P24" s="75">
        <v>1830</v>
      </c>
      <c r="Q24" s="75">
        <v>1939</v>
      </c>
      <c r="R24" s="75">
        <v>1925</v>
      </c>
      <c r="S24" s="75">
        <v>1855</v>
      </c>
      <c r="T24" s="75">
        <v>1882</v>
      </c>
      <c r="U24" s="75">
        <v>1896</v>
      </c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3">
        <f>SUM(D24:AC24)</f>
        <v>34063</v>
      </c>
      <c r="AH24" s="76"/>
      <c r="AJ24" s="92" t="s">
        <v>35</v>
      </c>
      <c r="AL24" s="94"/>
    </row>
    <row r="25" spans="1:44" x14ac:dyDescent="0.3">
      <c r="C25" s="77"/>
      <c r="D25" s="75">
        <f t="shared" ref="D25:I25" si="21">SUM(D23:D24)</f>
        <v>3838</v>
      </c>
      <c r="E25" s="75">
        <f t="shared" si="21"/>
        <v>4028</v>
      </c>
      <c r="F25" s="75">
        <f t="shared" si="21"/>
        <v>4102</v>
      </c>
      <c r="G25" s="75">
        <f t="shared" si="21"/>
        <v>3977</v>
      </c>
      <c r="H25" s="75">
        <f t="shared" si="21"/>
        <v>3894</v>
      </c>
      <c r="I25" s="75">
        <f t="shared" si="21"/>
        <v>4024</v>
      </c>
      <c r="J25" s="75">
        <f>SUM(J23:J24)</f>
        <v>3784</v>
      </c>
      <c r="K25" s="75">
        <f t="shared" ref="K25:M25" si="22">SUM(K23:K24)</f>
        <v>3882</v>
      </c>
      <c r="L25" s="75">
        <f t="shared" si="22"/>
        <v>3944</v>
      </c>
      <c r="M25" s="75">
        <f t="shared" si="22"/>
        <v>3994</v>
      </c>
      <c r="N25" s="75">
        <f>SUM(N23:N24)</f>
        <v>4152</v>
      </c>
      <c r="O25" s="75">
        <f t="shared" ref="O25:AF25" si="23">SUM(O23:O24)</f>
        <v>3999</v>
      </c>
      <c r="P25" s="75">
        <f t="shared" si="23"/>
        <v>4025</v>
      </c>
      <c r="Q25" s="75">
        <f t="shared" si="23"/>
        <v>4055</v>
      </c>
      <c r="R25" s="75">
        <f t="shared" si="23"/>
        <v>4005</v>
      </c>
      <c r="S25" s="75">
        <f t="shared" si="23"/>
        <v>3952</v>
      </c>
      <c r="T25" s="75">
        <f t="shared" si="23"/>
        <v>3953</v>
      </c>
      <c r="U25" s="75">
        <f>SUM(U23:U24)</f>
        <v>3786</v>
      </c>
      <c r="V25" s="75">
        <f t="shared" si="23"/>
        <v>0</v>
      </c>
      <c r="W25" s="75">
        <f t="shared" si="23"/>
        <v>0</v>
      </c>
      <c r="X25" s="75">
        <f t="shared" si="23"/>
        <v>0</v>
      </c>
      <c r="Y25" s="75">
        <f t="shared" si="23"/>
        <v>0</v>
      </c>
      <c r="Z25" s="75">
        <f t="shared" si="23"/>
        <v>0</v>
      </c>
      <c r="AA25" s="75">
        <f t="shared" si="23"/>
        <v>0</v>
      </c>
      <c r="AB25" s="75">
        <f t="shared" si="23"/>
        <v>0</v>
      </c>
      <c r="AC25" s="75">
        <f t="shared" si="23"/>
        <v>0</v>
      </c>
      <c r="AD25" s="75">
        <f t="shared" si="23"/>
        <v>0</v>
      </c>
      <c r="AE25" s="75">
        <f t="shared" si="23"/>
        <v>0</v>
      </c>
      <c r="AF25" s="75">
        <f t="shared" si="23"/>
        <v>0</v>
      </c>
      <c r="AG25" s="73">
        <f>SUM(AG23:AG24)</f>
        <v>71394</v>
      </c>
      <c r="AH25" s="73">
        <f>SUM(D25:AD25)</f>
        <v>71394</v>
      </c>
      <c r="AJ25" s="92" t="s">
        <v>46</v>
      </c>
      <c r="AL25" s="93">
        <f>SUM(AL5:AL24)</f>
        <v>3786</v>
      </c>
    </row>
    <row r="26" spans="1:44" x14ac:dyDescent="0.3">
      <c r="C26" s="97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9"/>
      <c r="Q26" s="99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100"/>
      <c r="AH26" s="99"/>
    </row>
    <row r="27" spans="1:44" x14ac:dyDescent="0.3">
      <c r="C27" s="97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9"/>
      <c r="Q27" s="99"/>
      <c r="R27" s="98"/>
      <c r="S27" s="98"/>
      <c r="T27" s="98"/>
      <c r="U27" s="98"/>
      <c r="V27" s="98"/>
      <c r="W27" s="98"/>
      <c r="X27" s="98"/>
      <c r="Y27" s="98"/>
      <c r="Z27" s="98"/>
      <c r="AA27" s="101" t="s">
        <v>41</v>
      </c>
      <c r="AB27" s="102"/>
      <c r="AC27" s="102"/>
      <c r="AD27" s="102"/>
      <c r="AE27" s="102"/>
      <c r="AF27" s="102"/>
      <c r="AG27" s="62">
        <f>AG25-AG22</f>
        <v>0</v>
      </c>
      <c r="AH27" s="62">
        <f>AH25-AH22</f>
        <v>0</v>
      </c>
      <c r="AL27" s="108">
        <f>U25-AL25</f>
        <v>0</v>
      </c>
    </row>
    <row r="34" spans="24:24" x14ac:dyDescent="0.3">
      <c r="X34" s="127"/>
    </row>
  </sheetData>
  <sortState ref="B7:AO11">
    <sortCondition descending="1" ref="AG7:AG11"/>
    <sortCondition ref="C7:C11"/>
  </sortState>
  <phoneticPr fontId="0" type="noConversion"/>
  <conditionalFormatting sqref="AM17:AM18 AM10:AM14">
    <cfRule type="cellIs" dxfId="53" priority="177" stopIfTrue="1" operator="greaterThanOrEqual">
      <formula>450</formula>
    </cfRule>
    <cfRule type="cellIs" dxfId="52" priority="178" stopIfTrue="1" operator="greaterThanOrEqual">
      <formula>400</formula>
    </cfRule>
  </conditionalFormatting>
  <conditionalFormatting sqref="D5:AF5 D7:AF8 D9:AG18 AG5:AG8">
    <cfRule type="cellIs" dxfId="51" priority="133" stopIfTrue="1" operator="greaterThanOrEqual">
      <formula>540</formula>
    </cfRule>
    <cfRule type="cellIs" dxfId="50" priority="134" stopIfTrue="1" operator="greaterThanOrEqual">
      <formula>480</formula>
    </cfRule>
  </conditionalFormatting>
  <conditionalFormatting sqref="AG27">
    <cfRule type="cellIs" dxfId="49" priority="130" operator="greaterThan">
      <formula>0</formula>
    </cfRule>
  </conditionalFormatting>
  <conditionalFormatting sqref="D17:D18 D7:D14">
    <cfRule type="cellIs" dxfId="48" priority="126" stopIfTrue="1" operator="greaterThanOrEqual">
      <formula>540</formula>
    </cfRule>
    <cfRule type="cellIs" dxfId="47" priority="127" stopIfTrue="1" operator="greaterThan">
      <formula>480</formula>
    </cfRule>
  </conditionalFormatting>
  <conditionalFormatting sqref="V11">
    <cfRule type="cellIs" dxfId="46" priority="124" stopIfTrue="1" operator="greaterThanOrEqual">
      <formula>540</formula>
    </cfRule>
    <cfRule type="cellIs" dxfId="45" priority="125" stopIfTrue="1" operator="greaterThan">
      <formula>480</formula>
    </cfRule>
  </conditionalFormatting>
  <conditionalFormatting sqref="V11:AF11 D11:T11">
    <cfRule type="cellIs" dxfId="44" priority="110" stopIfTrue="1" operator="greaterThanOrEqual">
      <formula>540</formula>
    </cfRule>
    <cfRule type="cellIs" dxfId="43" priority="111" stopIfTrue="1" operator="greaterThan">
      <formula>480</formula>
    </cfRule>
  </conditionalFormatting>
  <conditionalFormatting sqref="D12:AF12">
    <cfRule type="cellIs" dxfId="42" priority="100" stopIfTrue="1" operator="greaterThanOrEqual">
      <formula>540</formula>
    </cfRule>
    <cfRule type="cellIs" dxfId="41" priority="101" stopIfTrue="1" operator="greaterThan">
      <formula>480</formula>
    </cfRule>
  </conditionalFormatting>
  <conditionalFormatting sqref="D14:I14 K14:AF14">
    <cfRule type="cellIs" dxfId="40" priority="90" stopIfTrue="1" operator="greaterThanOrEqual">
      <formula>540</formula>
    </cfRule>
    <cfRule type="cellIs" dxfId="39" priority="91" stopIfTrue="1" operator="greaterThan">
      <formula>480</formula>
    </cfRule>
  </conditionalFormatting>
  <conditionalFormatting sqref="J14">
    <cfRule type="cellIs" dxfId="38" priority="84" stopIfTrue="1" operator="greaterThanOrEqual">
      <formula>540</formula>
    </cfRule>
    <cfRule type="cellIs" dxfId="37" priority="85" stopIfTrue="1" operator="greaterThan">
      <formula>480</formula>
    </cfRule>
  </conditionalFormatting>
  <conditionalFormatting sqref="AM16">
    <cfRule type="cellIs" dxfId="36" priority="74" stopIfTrue="1" operator="greaterThanOrEqual">
      <formula>450</formula>
    </cfRule>
    <cfRule type="cellIs" dxfId="35" priority="75" stopIfTrue="1" operator="greaterThanOrEqual">
      <formula>400</formula>
    </cfRule>
  </conditionalFormatting>
  <conditionalFormatting sqref="AM16">
    <cfRule type="cellIs" dxfId="34" priority="73" stopIfTrue="1" operator="greaterThan">
      <formula>399</formula>
    </cfRule>
  </conditionalFormatting>
  <conditionalFormatting sqref="AN5:AN17">
    <cfRule type="cellIs" dxfId="33" priority="72" stopIfTrue="1" operator="greaterThan">
      <formula>AO5</formula>
    </cfRule>
  </conditionalFormatting>
  <conditionalFormatting sqref="D16:U16 W16:Y16 AA16:AF16">
    <cfRule type="cellIs" dxfId="32" priority="70" stopIfTrue="1" operator="greaterThanOrEqual">
      <formula>540</formula>
    </cfRule>
    <cfRule type="cellIs" dxfId="31" priority="71" stopIfTrue="1" operator="greaterThanOrEqual">
      <formula>480</formula>
    </cfRule>
  </conditionalFormatting>
  <conditionalFormatting sqref="V16">
    <cfRule type="cellIs" dxfId="30" priority="68" stopIfTrue="1" operator="greaterThanOrEqual">
      <formula>540</formula>
    </cfRule>
    <cfRule type="cellIs" dxfId="29" priority="69" stopIfTrue="1" operator="greaterThan">
      <formula>480</formula>
    </cfRule>
  </conditionalFormatting>
  <conditionalFormatting sqref="Z16">
    <cfRule type="cellIs" dxfId="28" priority="66" stopIfTrue="1" operator="greaterThanOrEqual">
      <formula>540</formula>
    </cfRule>
    <cfRule type="cellIs" dxfId="27" priority="67" stopIfTrue="1" operator="greaterThan">
      <formula>480</formula>
    </cfRule>
  </conditionalFormatting>
  <conditionalFormatting sqref="U11">
    <cfRule type="cellIs" dxfId="26" priority="56" stopIfTrue="1" operator="greaterThanOrEqual">
      <formula>540</formula>
    </cfRule>
    <cfRule type="cellIs" dxfId="25" priority="57" stopIfTrue="1" operator="greaterThanOrEqual">
      <formula>480</formula>
    </cfRule>
  </conditionalFormatting>
  <conditionalFormatting sqref="D17:I17 K17:AF17">
    <cfRule type="cellIs" dxfId="24" priority="47" stopIfTrue="1" operator="greaterThanOrEqual">
      <formula>540</formula>
    </cfRule>
    <cfRule type="cellIs" dxfId="23" priority="48" stopIfTrue="1" operator="greaterThan">
      <formula>480</formula>
    </cfRule>
  </conditionalFormatting>
  <conditionalFormatting sqref="AI5:AI18">
    <cfRule type="cellIs" dxfId="22" priority="43" stopIfTrue="1" operator="greaterThanOrEqual">
      <formula>450</formula>
    </cfRule>
    <cfRule type="cellIs" dxfId="21" priority="44" stopIfTrue="1" operator="greaterThanOrEqual">
      <formula>400</formula>
    </cfRule>
  </conditionalFormatting>
  <conditionalFormatting sqref="D6:F6 V6:Z6 AB6:AF6">
    <cfRule type="cellIs" dxfId="20" priority="40" stopIfTrue="1" operator="greaterThanOrEqual">
      <formula>540</formula>
    </cfRule>
    <cfRule type="cellIs" dxfId="19" priority="41" stopIfTrue="1" operator="greaterThan">
      <formula>480</formula>
    </cfRule>
  </conditionalFormatting>
  <conditionalFormatting sqref="J17 J10:J14">
    <cfRule type="cellIs" dxfId="18" priority="31" stopIfTrue="1" operator="greaterThanOrEqual">
      <formula>540</formula>
    </cfRule>
    <cfRule type="cellIs" dxfId="17" priority="32" stopIfTrue="1" operator="greaterThan">
      <formula>479</formula>
    </cfRule>
  </conditionalFormatting>
  <conditionalFormatting sqref="AN18">
    <cfRule type="cellIs" dxfId="16" priority="26" stopIfTrue="1" operator="greaterThan">
      <formula>AO18</formula>
    </cfRule>
  </conditionalFormatting>
  <conditionalFormatting sqref="O18:T18 W18:AF18">
    <cfRule type="cellIs" dxfId="15" priority="24" stopIfTrue="1" operator="greaterThanOrEqual">
      <formula>540</formula>
    </cfRule>
    <cfRule type="cellIs" dxfId="14" priority="25" stopIfTrue="1" operator="greaterThanOrEqual">
      <formula>480</formula>
    </cfRule>
  </conditionalFormatting>
  <conditionalFormatting sqref="V18">
    <cfRule type="cellIs" dxfId="13" priority="22" stopIfTrue="1" operator="greaterThanOrEqual">
      <formula>540</formula>
    </cfRule>
    <cfRule type="cellIs" dxfId="12" priority="23" stopIfTrue="1" operator="greaterThan">
      <formula>480</formula>
    </cfRule>
  </conditionalFormatting>
  <conditionalFormatting sqref="U18">
    <cfRule type="cellIs" dxfId="11" priority="20" stopIfTrue="1" operator="greaterThanOrEqual">
      <formula>540</formula>
    </cfRule>
    <cfRule type="cellIs" dxfId="10" priority="21" stopIfTrue="1" operator="greaterThan">
      <formula>480</formula>
    </cfRule>
  </conditionalFormatting>
  <conditionalFormatting sqref="AI18">
    <cfRule type="cellIs" dxfId="9" priority="18" stopIfTrue="1" operator="greaterThanOrEqual">
      <formula>450</formula>
    </cfRule>
    <cfRule type="cellIs" dxfId="8" priority="19" stopIfTrue="1" operator="greaterThanOrEqual">
      <formula>400</formula>
    </cfRule>
  </conditionalFormatting>
  <conditionalFormatting sqref="AP21">
    <cfRule type="cellIs" dxfId="7" priority="17" stopIfTrue="1" operator="greaterThan">
      <formula>AQ21</formula>
    </cfRule>
  </conditionalFormatting>
  <conditionalFormatting sqref="G6:U6">
    <cfRule type="cellIs" dxfId="6" priority="11" stopIfTrue="1" operator="greaterThanOrEqual">
      <formula>540</formula>
    </cfRule>
    <cfRule type="cellIs" dxfId="5" priority="12" stopIfTrue="1" operator="greaterThanOrEqual">
      <formula>480</formula>
    </cfRule>
  </conditionalFormatting>
  <conditionalFormatting sqref="AA6">
    <cfRule type="cellIs" dxfId="4" priority="7" stopIfTrue="1" operator="greaterThanOrEqual">
      <formula>540</formula>
    </cfRule>
    <cfRule type="cellIs" dxfId="3" priority="8" stopIfTrue="1" operator="greaterThanOrEqual">
      <formula>480</formula>
    </cfRule>
  </conditionalFormatting>
  <conditionalFormatting sqref="M9">
    <cfRule type="cellIs" dxfId="2" priority="2" stopIfTrue="1" operator="greaterThanOrEqual">
      <formula>540</formula>
    </cfRule>
    <cfRule type="cellIs" dxfId="1" priority="3" stopIfTrue="1" operator="greaterThan">
      <formula>480</formula>
    </cfRule>
  </conditionalFormatting>
  <conditionalFormatting sqref="AH27">
    <cfRule type="cellIs" dxfId="0" priority="1" operator="greaterThan">
      <formula>0</formula>
    </cfRule>
  </conditionalFormatting>
  <pageMargins left="0.25" right="0" top="0.43" bottom="0.23622047244094491" header="0" footer="0"/>
  <pageSetup paperSize="9" scale="6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autoPageBreaks="0"/>
  </sheetPr>
  <dimension ref="A1:V39"/>
  <sheetViews>
    <sheetView showOutlineSymbols="0" zoomScale="87" workbookViewId="0">
      <selection activeCell="G10" sqref="G10"/>
    </sheetView>
  </sheetViews>
  <sheetFormatPr baseColWidth="10" defaultColWidth="11.140625" defaultRowHeight="15" x14ac:dyDescent="0.2"/>
  <cols>
    <col min="1" max="1" width="6" style="27" customWidth="1"/>
    <col min="2" max="2" width="7.7109375" style="27" bestFit="1" customWidth="1"/>
    <col min="3" max="3" width="24.85546875" style="27" customWidth="1"/>
    <col min="4" max="6" width="11.140625" style="27" customWidth="1"/>
    <col min="7" max="7" width="16.28515625" style="27" customWidth="1"/>
    <col min="8" max="8" width="15.42578125" style="27" customWidth="1"/>
    <col min="9" max="9" width="3.5703125" style="30" hidden="1" customWidth="1"/>
    <col min="10" max="10" width="4" style="115" hidden="1" customWidth="1"/>
    <col min="11" max="11" width="4" style="30" hidden="1" customWidth="1"/>
    <col min="12" max="12" width="3.7109375" style="27" hidden="1" customWidth="1"/>
    <col min="13" max="13" width="5.140625" style="27" hidden="1" customWidth="1"/>
    <col min="14" max="14" width="19.5703125" style="27" hidden="1" customWidth="1"/>
    <col min="15" max="15" width="11.140625" style="27" hidden="1" customWidth="1"/>
    <col min="16" max="16" width="11.140625" style="27" customWidth="1"/>
    <col min="17" max="17" width="14.5703125" style="27" customWidth="1"/>
    <col min="18" max="18" width="14" style="27" customWidth="1"/>
    <col min="19" max="22" width="11.140625" style="27" customWidth="1"/>
    <col min="23" max="255" width="11.140625" style="28" customWidth="1"/>
    <col min="256" max="16384" width="11.140625" style="28"/>
  </cols>
  <sheetData>
    <row r="1" spans="1:22" s="39" customFormat="1" ht="51" customHeight="1" x14ac:dyDescent="0.2">
      <c r="A1" s="36" t="s">
        <v>19</v>
      </c>
      <c r="B1" s="36"/>
      <c r="C1" s="36"/>
      <c r="D1" s="36"/>
      <c r="E1" s="36"/>
      <c r="F1" s="36"/>
      <c r="G1" s="36"/>
      <c r="H1" s="37"/>
      <c r="I1" s="109"/>
      <c r="J1" s="112"/>
      <c r="K1" s="113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s="39" customFormat="1" ht="33.75" customHeight="1" x14ac:dyDescent="0.2">
      <c r="A2" s="46" t="s">
        <v>69</v>
      </c>
      <c r="B2" s="40"/>
      <c r="C2" s="40"/>
      <c r="E2" s="49"/>
      <c r="G2" s="104" t="s">
        <v>72</v>
      </c>
      <c r="H2" s="41"/>
      <c r="I2" s="110"/>
      <c r="J2" s="114"/>
      <c r="K2" s="113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ht="28.5" customHeight="1" x14ac:dyDescent="0.25">
      <c r="A3" s="27" t="s">
        <v>20</v>
      </c>
      <c r="B3" s="34" t="s">
        <v>31</v>
      </c>
      <c r="C3" s="27" t="s">
        <v>21</v>
      </c>
      <c r="D3" s="30" t="s">
        <v>24</v>
      </c>
      <c r="E3" s="30" t="s">
        <v>28</v>
      </c>
      <c r="F3" s="30" t="s">
        <v>39</v>
      </c>
      <c r="G3" s="31" t="s">
        <v>23</v>
      </c>
      <c r="H3" s="31" t="s">
        <v>22</v>
      </c>
      <c r="J3" s="30"/>
      <c r="S3" s="28"/>
      <c r="T3" s="28"/>
      <c r="U3" s="28"/>
      <c r="V3" s="28"/>
    </row>
    <row r="4" spans="1:22" ht="15.75" x14ac:dyDescent="0.25">
      <c r="A4" s="27" t="s">
        <v>25</v>
      </c>
      <c r="B4" s="32" t="s">
        <v>26</v>
      </c>
      <c r="C4" s="27" t="s">
        <v>27</v>
      </c>
      <c r="D4" s="30" t="s">
        <v>32</v>
      </c>
      <c r="E4" s="30" t="s">
        <v>32</v>
      </c>
      <c r="F4" s="30" t="s">
        <v>38</v>
      </c>
      <c r="G4" s="31" t="s">
        <v>29</v>
      </c>
      <c r="H4" s="31" t="s">
        <v>30</v>
      </c>
      <c r="J4" s="30"/>
      <c r="S4" s="28"/>
      <c r="T4" s="28"/>
      <c r="U4" s="28"/>
      <c r="V4" s="28"/>
    </row>
    <row r="5" spans="1:22" ht="24.95" customHeight="1" x14ac:dyDescent="0.3">
      <c r="A5" s="30">
        <v>1</v>
      </c>
      <c r="B5" s="30">
        <f>Schnittliste!B5</f>
        <v>1</v>
      </c>
      <c r="C5" s="35" t="str">
        <f>Schnittliste!C5</f>
        <v>Leichtl Helmut</v>
      </c>
      <c r="D5" s="42">
        <f>Schnittliste!AI5</f>
        <v>20</v>
      </c>
      <c r="E5" s="43">
        <f>Schnittliste!AH5</f>
        <v>10686</v>
      </c>
      <c r="F5" s="43">
        <f>Schnittliste!AL5</f>
        <v>460</v>
      </c>
      <c r="G5" s="44">
        <f>Schnittliste!AG5</f>
        <v>534.29999999999995</v>
      </c>
      <c r="H5" s="45">
        <f>Schnittliste!AJ5</f>
        <v>707</v>
      </c>
      <c r="I5" s="30" t="s">
        <v>55</v>
      </c>
      <c r="J5" s="30"/>
      <c r="L5" s="85"/>
      <c r="M5" s="85"/>
      <c r="N5" s="86"/>
      <c r="S5" s="28"/>
      <c r="T5" s="28"/>
      <c r="U5" s="28"/>
      <c r="V5" s="28"/>
    </row>
    <row r="6" spans="1:22" ht="24.95" customHeight="1" x14ac:dyDescent="0.3">
      <c r="A6" s="30">
        <v>2</v>
      </c>
      <c r="B6" s="30">
        <f>Schnittliste!B6</f>
        <v>1</v>
      </c>
      <c r="C6" s="35" t="str">
        <f>Schnittliste!C6</f>
        <v>Schmalzl Hubert</v>
      </c>
      <c r="D6" s="42">
        <f>Schnittliste!AI6</f>
        <v>20</v>
      </c>
      <c r="E6" s="43">
        <f>Schnittliste!AH6</f>
        <v>10498</v>
      </c>
      <c r="F6" s="43">
        <f>Schnittliste!AL6</f>
        <v>499</v>
      </c>
      <c r="G6" s="44">
        <f>Schnittliste!AG6</f>
        <v>524.9</v>
      </c>
      <c r="H6" s="45">
        <f>Schnittliste!AJ6</f>
        <v>127</v>
      </c>
      <c r="I6" s="30">
        <v>1</v>
      </c>
      <c r="J6" s="30"/>
      <c r="L6" s="85"/>
      <c r="M6" s="85"/>
      <c r="N6" s="86"/>
      <c r="S6" s="28"/>
      <c r="T6" s="28"/>
      <c r="U6" s="28"/>
      <c r="V6" s="28"/>
    </row>
    <row r="7" spans="1:22" ht="24.95" customHeight="1" x14ac:dyDescent="0.3">
      <c r="A7" s="30">
        <v>3</v>
      </c>
      <c r="B7" s="30">
        <f>Schnittliste!B7</f>
        <v>1</v>
      </c>
      <c r="C7" s="35" t="str">
        <f>Schnittliste!C7</f>
        <v>Taffner Daniel</v>
      </c>
      <c r="D7" s="42">
        <f>Schnittliste!AI7</f>
        <v>16</v>
      </c>
      <c r="E7" s="43">
        <f>Schnittliste!AH7</f>
        <v>8211</v>
      </c>
      <c r="F7" s="43">
        <f>Schnittliste!AL7</f>
        <v>459</v>
      </c>
      <c r="G7" s="44">
        <f>Schnittliste!AG7</f>
        <v>513.19000000000005</v>
      </c>
      <c r="H7" s="45">
        <f>Schnittliste!AJ7</f>
        <v>33</v>
      </c>
      <c r="I7" s="30">
        <v>1</v>
      </c>
      <c r="J7" s="30"/>
      <c r="L7" s="85"/>
      <c r="M7" s="85"/>
      <c r="N7" s="86"/>
      <c r="S7" s="28"/>
      <c r="T7" s="28"/>
      <c r="U7" s="28"/>
      <c r="V7" s="28"/>
    </row>
    <row r="8" spans="1:22" ht="24.95" customHeight="1" x14ac:dyDescent="0.3">
      <c r="A8" s="30">
        <v>4</v>
      </c>
      <c r="B8" s="30">
        <f>Schnittliste!B8</f>
        <v>1</v>
      </c>
      <c r="C8" s="35" t="str">
        <f>Schnittliste!C8</f>
        <v>Streubel Helmut</v>
      </c>
      <c r="D8" s="42">
        <f>Schnittliste!AI8</f>
        <v>19</v>
      </c>
      <c r="E8" s="43">
        <f>Schnittliste!AH8</f>
        <v>9743</v>
      </c>
      <c r="F8" s="43">
        <f>Schnittliste!AL8</f>
        <v>472</v>
      </c>
      <c r="G8" s="44">
        <f>Schnittliste!AG8</f>
        <v>512.79</v>
      </c>
      <c r="H8" s="45">
        <f>Schnittliste!AJ8</f>
        <v>103</v>
      </c>
      <c r="I8" s="30">
        <v>1</v>
      </c>
      <c r="J8" s="30"/>
      <c r="L8" s="85"/>
      <c r="M8" s="85"/>
      <c r="N8" s="86"/>
      <c r="S8" s="28"/>
      <c r="T8" s="28"/>
      <c r="U8" s="28"/>
      <c r="V8" s="28"/>
    </row>
    <row r="9" spans="1:22" ht="24.95" customHeight="1" x14ac:dyDescent="0.3">
      <c r="A9" s="30">
        <v>5</v>
      </c>
      <c r="B9" s="30">
        <f>Schnittliste!B9</f>
        <v>2</v>
      </c>
      <c r="C9" s="35" t="str">
        <f>Schnittliste!C9</f>
        <v>Taffner Christian</v>
      </c>
      <c r="D9" s="42">
        <f>Schnittliste!AI9</f>
        <v>20</v>
      </c>
      <c r="E9" s="43">
        <f>Schnittliste!AH9</f>
        <v>10129</v>
      </c>
      <c r="F9" s="43">
        <f>Schnittliste!AL9</f>
        <v>513</v>
      </c>
      <c r="G9" s="44">
        <f>Schnittliste!AG9</f>
        <v>506.45</v>
      </c>
      <c r="H9" s="45">
        <f>Schnittliste!AJ9</f>
        <v>147</v>
      </c>
      <c r="I9" s="30">
        <v>1</v>
      </c>
      <c r="J9" s="30"/>
      <c r="L9" s="85"/>
      <c r="M9" s="85"/>
      <c r="N9" s="87"/>
      <c r="S9" s="28"/>
      <c r="T9" s="28"/>
      <c r="U9" s="28"/>
      <c r="V9" s="28"/>
    </row>
    <row r="10" spans="1:22" ht="24.95" customHeight="1" x14ac:dyDescent="0.3">
      <c r="A10" s="30">
        <v>6</v>
      </c>
      <c r="B10" s="30">
        <f>Schnittliste!B10</f>
        <v>2</v>
      </c>
      <c r="C10" s="35" t="str">
        <f>Schnittliste!C10</f>
        <v>Stenrüter Heinz</v>
      </c>
      <c r="D10" s="42">
        <f>Schnittliste!AI10</f>
        <v>8</v>
      </c>
      <c r="E10" s="43">
        <f>Schnittliste!AH10</f>
        <v>3791</v>
      </c>
      <c r="F10" s="43">
        <f>Schnittliste!AL10</f>
        <v>501</v>
      </c>
      <c r="G10" s="44">
        <f>Schnittliste!AG10</f>
        <v>473.88</v>
      </c>
      <c r="H10" s="45">
        <f>Schnittliste!AJ10</f>
        <v>206</v>
      </c>
      <c r="J10" s="30"/>
      <c r="K10" s="30">
        <v>3</v>
      </c>
      <c r="L10" s="88"/>
      <c r="M10" s="88"/>
      <c r="N10" s="89"/>
      <c r="S10" s="28"/>
      <c r="T10" s="28"/>
      <c r="U10" s="28"/>
      <c r="V10" s="28"/>
    </row>
    <row r="11" spans="1:22" ht="24.95" customHeight="1" x14ac:dyDescent="0.3">
      <c r="A11" s="30">
        <v>7</v>
      </c>
      <c r="B11" s="30">
        <f>Schnittliste!B11</f>
        <v>2</v>
      </c>
      <c r="C11" s="35" t="str">
        <f>Schnittliste!C11</f>
        <v>Link Karl-Heinz</v>
      </c>
      <c r="D11" s="42">
        <f>Schnittliste!AI11</f>
        <v>14</v>
      </c>
      <c r="E11" s="43">
        <f>Schnittliste!AH11</f>
        <v>6465</v>
      </c>
      <c r="F11" s="43">
        <f>Schnittliste!AL11</f>
        <v>416</v>
      </c>
      <c r="G11" s="44">
        <f>Schnittliste!AG11</f>
        <v>461.79</v>
      </c>
      <c r="H11" s="45">
        <f>Schnittliste!AJ11</f>
        <v>402</v>
      </c>
      <c r="I11" s="90" t="s">
        <v>49</v>
      </c>
      <c r="J11" s="30"/>
      <c r="M11" s="90"/>
      <c r="N11" s="89"/>
      <c r="S11" s="28"/>
      <c r="T11" s="28"/>
      <c r="U11" s="28"/>
      <c r="V11" s="28"/>
    </row>
    <row r="12" spans="1:22" ht="24.95" customHeight="1" x14ac:dyDescent="0.3">
      <c r="A12" s="30">
        <v>8</v>
      </c>
      <c r="B12" s="30">
        <f>Schnittliste!B12</f>
        <v>2</v>
      </c>
      <c r="C12" s="35" t="str">
        <f>Schnittliste!C12</f>
        <v>Seiler Reinhard</v>
      </c>
      <c r="D12" s="42">
        <f>Schnittliste!AI12</f>
        <v>9</v>
      </c>
      <c r="E12" s="43">
        <f>Schnittliste!AH12</f>
        <v>3991</v>
      </c>
      <c r="F12" s="43">
        <f>Schnittliste!AL12</f>
        <v>0</v>
      </c>
      <c r="G12" s="44">
        <f>Schnittliste!AG12</f>
        <v>443.44</v>
      </c>
      <c r="H12" s="45">
        <f>Schnittliste!AJ12</f>
        <v>113</v>
      </c>
      <c r="J12" s="30">
        <v>2</v>
      </c>
      <c r="L12" s="88"/>
      <c r="M12" s="88"/>
      <c r="N12" s="116" t="s">
        <v>56</v>
      </c>
      <c r="O12" s="27" t="s">
        <v>57</v>
      </c>
      <c r="S12" s="28"/>
      <c r="T12" s="28"/>
      <c r="U12" s="28"/>
      <c r="V12" s="28"/>
    </row>
    <row r="13" spans="1:22" ht="24.95" customHeight="1" x14ac:dyDescent="0.3">
      <c r="A13" s="30">
        <v>9</v>
      </c>
      <c r="B13" s="30">
        <f>Schnittliste!B13</f>
        <v>2</v>
      </c>
      <c r="C13" s="35" t="str">
        <f>Schnittliste!C13</f>
        <v>Schlehuber Franz</v>
      </c>
      <c r="D13" s="42">
        <f>Schnittliste!AI13</f>
        <v>18</v>
      </c>
      <c r="E13" s="43">
        <f>Schnittliste!AH13</f>
        <v>7880</v>
      </c>
      <c r="F13" s="43">
        <f>Schnittliste!AL13</f>
        <v>466</v>
      </c>
      <c r="G13" s="44">
        <f>Schnittliste!AG13</f>
        <v>437.78</v>
      </c>
      <c r="H13" s="45">
        <f>Schnittliste!AJ13</f>
        <v>192</v>
      </c>
      <c r="J13" s="30"/>
      <c r="K13" s="30">
        <v>3</v>
      </c>
      <c r="L13" s="88"/>
      <c r="M13" s="88"/>
      <c r="N13" s="91"/>
      <c r="S13" s="28"/>
      <c r="T13" s="28"/>
      <c r="U13" s="28"/>
      <c r="V13" s="28"/>
    </row>
    <row r="14" spans="1:22" ht="24.95" customHeight="1" x14ac:dyDescent="0.3">
      <c r="A14" s="30">
        <v>10</v>
      </c>
      <c r="B14" s="30">
        <f>Schnittliste!B14</f>
        <v>2</v>
      </c>
      <c r="C14" s="35" t="str">
        <f>Schnittliste!C14</f>
        <v>Ponkratz Robert</v>
      </c>
      <c r="D14" s="42">
        <f>Schnittliste!AI14</f>
        <v>0</v>
      </c>
      <c r="E14" s="43">
        <f>Schnittliste!AH14</f>
        <v>0</v>
      </c>
      <c r="F14" s="43">
        <f>Schnittliste!AL14</f>
        <v>0</v>
      </c>
      <c r="G14" s="44">
        <f>Schnittliste!AG14</f>
        <v>0</v>
      </c>
      <c r="H14" s="45">
        <f>Schnittliste!AJ14</f>
        <v>831</v>
      </c>
      <c r="J14" s="30">
        <v>2</v>
      </c>
      <c r="L14" s="88"/>
      <c r="M14" s="88"/>
      <c r="N14" s="91"/>
      <c r="R14" s="44"/>
      <c r="S14" s="28"/>
      <c r="T14" s="28"/>
      <c r="U14" s="28"/>
      <c r="V14" s="28"/>
    </row>
    <row r="15" spans="1:22" ht="24.95" customHeight="1" x14ac:dyDescent="0.3">
      <c r="A15" s="30">
        <v>11</v>
      </c>
      <c r="B15" s="30">
        <f>Schnittliste!B15</f>
        <v>4</v>
      </c>
      <c r="C15" s="35" t="str">
        <f>Schnittliste!C15</f>
        <v>Nerl Eduard</v>
      </c>
      <c r="D15" s="42">
        <f>Schnittliste!AI15</f>
        <v>0</v>
      </c>
      <c r="E15" s="43">
        <f>Schnittliste!AH15</f>
        <v>0</v>
      </c>
      <c r="F15" s="43">
        <f>Schnittliste!AL15</f>
        <v>0</v>
      </c>
      <c r="G15" s="44">
        <f>Schnittliste!AG15</f>
        <v>0</v>
      </c>
      <c r="H15" s="45">
        <f>Schnittliste!AJ15</f>
        <v>2</v>
      </c>
      <c r="I15" s="88" t="s">
        <v>49</v>
      </c>
      <c r="J15" s="30"/>
      <c r="M15" s="88"/>
      <c r="N15" s="91"/>
      <c r="S15" s="28"/>
      <c r="T15" s="28"/>
      <c r="U15" s="28"/>
      <c r="V15" s="28"/>
    </row>
    <row r="16" spans="1:22" ht="24.95" customHeight="1" x14ac:dyDescent="0.3">
      <c r="A16" s="30">
        <v>12</v>
      </c>
      <c r="B16" s="30">
        <f>Schnittliste!B16</f>
        <v>4</v>
      </c>
      <c r="C16" s="35" t="str">
        <f>Schnittliste!C16</f>
        <v>Stadler Wolfgang</v>
      </c>
      <c r="D16" s="42">
        <f>Schnittliste!AI16</f>
        <v>0</v>
      </c>
      <c r="E16" s="43">
        <f>Schnittliste!AH16</f>
        <v>0</v>
      </c>
      <c r="F16" s="43">
        <f>Schnittliste!AL16</f>
        <v>0</v>
      </c>
      <c r="G16" s="44">
        <f>Schnittliste!AG16</f>
        <v>0</v>
      </c>
      <c r="H16" s="45">
        <f>Schnittliste!AJ16</f>
        <v>343</v>
      </c>
      <c r="J16" s="30"/>
      <c r="K16" s="30">
        <v>3</v>
      </c>
      <c r="L16" s="88"/>
      <c r="M16" s="88"/>
      <c r="N16" s="91"/>
      <c r="S16" s="28"/>
      <c r="T16" s="28"/>
      <c r="U16" s="28"/>
      <c r="V16" s="28"/>
    </row>
    <row r="17" spans="1:22" ht="24.95" customHeight="1" x14ac:dyDescent="0.3">
      <c r="A17" s="30">
        <v>13</v>
      </c>
      <c r="B17" s="30">
        <f>Schnittliste!B17</f>
        <v>4</v>
      </c>
      <c r="C17" s="35" t="str">
        <f>Schnittliste!C17</f>
        <v>Taffner Gabriele</v>
      </c>
      <c r="D17" s="42">
        <f>Schnittliste!AI17</f>
        <v>0</v>
      </c>
      <c r="E17" s="43">
        <f>Schnittliste!AH17</f>
        <v>0</v>
      </c>
      <c r="F17" s="43">
        <f>Schnittliste!AL17</f>
        <v>0</v>
      </c>
      <c r="G17" s="44">
        <f>Schnittliste!AG17</f>
        <v>0</v>
      </c>
      <c r="H17" s="45">
        <f>Schnittliste!AJ17</f>
        <v>24</v>
      </c>
      <c r="J17" s="30">
        <v>2</v>
      </c>
      <c r="N17" s="44"/>
      <c r="S17" s="28"/>
      <c r="T17" s="28"/>
      <c r="U17" s="28"/>
      <c r="V17" s="28"/>
    </row>
    <row r="18" spans="1:22" ht="24.95" customHeight="1" x14ac:dyDescent="0.3">
      <c r="A18" s="30">
        <v>14</v>
      </c>
      <c r="B18" s="30">
        <f>Schnittliste!B18</f>
        <v>4</v>
      </c>
      <c r="C18" s="35" t="str">
        <f>Schnittliste!C18</f>
        <v>Wagenfeld Monika</v>
      </c>
      <c r="D18" s="42">
        <f>Schnittliste!AI18</f>
        <v>0</v>
      </c>
      <c r="E18" s="43">
        <f>Schnittliste!AH18</f>
        <v>0</v>
      </c>
      <c r="F18" s="43">
        <f>Schnittliste!AL18</f>
        <v>0</v>
      </c>
      <c r="G18" s="44">
        <f>Schnittliste!AG18</f>
        <v>0</v>
      </c>
      <c r="H18" s="45">
        <f>Schnittliste!AJ18</f>
        <v>19</v>
      </c>
      <c r="J18" s="30">
        <v>2</v>
      </c>
      <c r="N18" s="44"/>
      <c r="O18" s="85"/>
      <c r="P18" s="85"/>
      <c r="S18" s="28"/>
      <c r="T18" s="28"/>
      <c r="U18" s="28"/>
      <c r="V18" s="28"/>
    </row>
    <row r="19" spans="1:22" ht="24.95" customHeight="1" x14ac:dyDescent="0.3">
      <c r="A19" s="30"/>
      <c r="B19" s="30"/>
      <c r="C19" s="35"/>
      <c r="D19" s="42"/>
      <c r="E19" s="43"/>
      <c r="F19" s="43"/>
      <c r="G19" s="44"/>
      <c r="H19" s="45"/>
      <c r="I19" s="27" t="s">
        <v>49</v>
      </c>
      <c r="J19" s="30"/>
      <c r="N19" s="44"/>
      <c r="S19" s="28"/>
      <c r="T19" s="28"/>
      <c r="U19" s="28"/>
      <c r="V19" s="28"/>
    </row>
    <row r="20" spans="1:22" ht="24.95" customHeight="1" x14ac:dyDescent="0.3">
      <c r="A20" s="30"/>
      <c r="B20" s="29" t="s">
        <v>44</v>
      </c>
      <c r="D20" s="42">
        <f>SUM(D5:D19)</f>
        <v>144</v>
      </c>
      <c r="F20" s="47" t="s">
        <v>33</v>
      </c>
      <c r="G20" s="132">
        <v>45011</v>
      </c>
      <c r="H20" s="132"/>
      <c r="J20" s="30"/>
      <c r="S20" s="28"/>
      <c r="T20" s="28"/>
      <c r="U20" s="28"/>
      <c r="V20" s="28"/>
    </row>
    <row r="21" spans="1:22" ht="24.95" customHeight="1" x14ac:dyDescent="0.2">
      <c r="A21" s="30"/>
      <c r="J21" s="30"/>
      <c r="L21" s="27">
        <v>4</v>
      </c>
      <c r="S21" s="28"/>
      <c r="T21" s="28"/>
      <c r="U21" s="28"/>
      <c r="V21" s="28"/>
    </row>
    <row r="22" spans="1:22" ht="24.95" customHeight="1" x14ac:dyDescent="0.2">
      <c r="A22" s="30"/>
      <c r="B22" s="113">
        <f>COUNTIF(B5:B18,1)</f>
        <v>4</v>
      </c>
      <c r="C22" s="38" t="s">
        <v>58</v>
      </c>
      <c r="D22" s="38"/>
      <c r="E22" s="38"/>
      <c r="F22" s="38"/>
      <c r="G22" s="38"/>
      <c r="H22" s="38"/>
      <c r="I22" s="27" t="s">
        <v>49</v>
      </c>
      <c r="J22" s="30"/>
      <c r="S22" s="28"/>
      <c r="T22" s="28"/>
      <c r="U22" s="28"/>
      <c r="V22" s="28"/>
    </row>
    <row r="23" spans="1:22" ht="24.95" customHeight="1" x14ac:dyDescent="0.2">
      <c r="A23" s="30"/>
      <c r="B23" s="113">
        <f>COUNTIF(B5:B18,2)</f>
        <v>6</v>
      </c>
      <c r="C23" s="38" t="s">
        <v>59</v>
      </c>
      <c r="D23" s="38"/>
      <c r="E23" s="38"/>
      <c r="F23" s="38"/>
      <c r="G23" s="38"/>
      <c r="H23" s="38"/>
      <c r="J23" s="30"/>
      <c r="L23" s="27">
        <v>4</v>
      </c>
      <c r="S23" s="28"/>
      <c r="T23" s="28"/>
      <c r="U23" s="28"/>
      <c r="V23" s="28"/>
    </row>
    <row r="24" spans="1:22" ht="24" customHeight="1" x14ac:dyDescent="0.3">
      <c r="A24" s="30"/>
      <c r="B24" s="30">
        <f>SUM(B22:B23)</f>
        <v>10</v>
      </c>
      <c r="C24" s="27" t="s">
        <v>60</v>
      </c>
      <c r="J24" s="30"/>
      <c r="P24" s="85"/>
      <c r="Q24" s="85"/>
      <c r="R24" s="44"/>
      <c r="S24" s="28"/>
      <c r="T24" s="28"/>
      <c r="U24" s="28"/>
      <c r="V24" s="28"/>
    </row>
    <row r="25" spans="1:22" ht="24" customHeight="1" x14ac:dyDescent="0.4">
      <c r="B25" s="26"/>
      <c r="C25" s="33"/>
      <c r="D25" s="26"/>
      <c r="I25" s="30">
        <f>COUNTIF(I5:I23,"F")</f>
        <v>4</v>
      </c>
      <c r="J25" s="30"/>
      <c r="R25" s="44"/>
      <c r="S25" s="28"/>
      <c r="T25" s="28"/>
      <c r="U25" s="28"/>
      <c r="V25" s="28"/>
    </row>
    <row r="26" spans="1:22" s="39" customFormat="1" ht="24" customHeight="1" x14ac:dyDescent="0.4">
      <c r="A26" s="38"/>
      <c r="B26" s="26"/>
      <c r="C26" s="26"/>
      <c r="D26" s="26"/>
      <c r="E26" s="27"/>
      <c r="F26" s="27"/>
      <c r="G26" s="27"/>
      <c r="H26" s="27"/>
      <c r="I26" s="113"/>
      <c r="J26" s="113"/>
      <c r="K26" s="113"/>
      <c r="L26" s="38"/>
      <c r="M26" s="38"/>
      <c r="N26" s="38"/>
      <c r="O26" s="113"/>
      <c r="P26" s="38"/>
      <c r="Q26" s="38"/>
      <c r="R26" s="38"/>
      <c r="S26" s="38"/>
      <c r="T26" s="38"/>
      <c r="U26" s="38"/>
      <c r="V26" s="113"/>
    </row>
    <row r="27" spans="1:22" s="39" customFormat="1" ht="19.899999999999999" customHeight="1" x14ac:dyDescent="0.2">
      <c r="A27" s="38"/>
      <c r="B27" s="27"/>
      <c r="C27" s="27"/>
      <c r="D27" s="27"/>
      <c r="E27" s="27"/>
      <c r="F27" s="27"/>
      <c r="G27" s="27"/>
      <c r="H27" s="27"/>
      <c r="I27" s="113"/>
      <c r="J27" s="113"/>
      <c r="K27" s="113"/>
      <c r="L27" s="38"/>
      <c r="M27" s="38"/>
      <c r="N27" s="38"/>
      <c r="O27" s="113"/>
      <c r="P27" s="38"/>
      <c r="Q27" s="38"/>
      <c r="R27" s="38"/>
      <c r="S27" s="38"/>
      <c r="T27" s="38"/>
      <c r="U27" s="38"/>
      <c r="V27" s="113"/>
    </row>
    <row r="28" spans="1:22" s="39" customFormat="1" ht="19.899999999999999" customHeight="1" x14ac:dyDescent="0.2">
      <c r="A28" s="38"/>
      <c r="B28" s="27"/>
      <c r="C28" s="27"/>
      <c r="D28" s="27"/>
      <c r="E28" s="27"/>
      <c r="F28" s="27"/>
      <c r="G28" s="27"/>
      <c r="H28" s="27"/>
      <c r="I28" s="113"/>
      <c r="J28" s="113"/>
      <c r="K28" s="113"/>
      <c r="L28" s="38"/>
      <c r="M28" s="38"/>
      <c r="N28" s="38"/>
      <c r="O28" s="113"/>
      <c r="P28" s="38"/>
      <c r="Q28" s="38"/>
      <c r="R28" s="38"/>
      <c r="S28" s="38"/>
      <c r="T28" s="38"/>
      <c r="U28" s="38"/>
      <c r="V28" s="113"/>
    </row>
    <row r="29" spans="1:22" s="39" customFormat="1" ht="19.899999999999999" customHeight="1" x14ac:dyDescent="0.2">
      <c r="A29" s="38"/>
      <c r="B29" s="27"/>
      <c r="C29" s="27"/>
      <c r="D29" s="27"/>
      <c r="E29" s="27"/>
      <c r="F29" s="27"/>
      <c r="G29" s="27"/>
      <c r="H29" s="27"/>
      <c r="I29" s="113"/>
      <c r="J29" s="113"/>
      <c r="K29" s="113"/>
      <c r="L29" s="38"/>
      <c r="M29" s="38"/>
      <c r="N29" s="38"/>
      <c r="O29" s="113"/>
      <c r="P29" s="38"/>
      <c r="Q29" s="38"/>
      <c r="R29" s="38"/>
      <c r="S29" s="38"/>
      <c r="T29" s="38"/>
      <c r="U29" s="38"/>
      <c r="V29" s="113"/>
    </row>
    <row r="30" spans="1:22" ht="19.899999999999999" customHeight="1" x14ac:dyDescent="0.2">
      <c r="J30" s="30"/>
      <c r="O30" s="30"/>
      <c r="V30" s="30"/>
    </row>
    <row r="31" spans="1:22" ht="30" customHeight="1" x14ac:dyDescent="0.5">
      <c r="A31" s="25"/>
      <c r="I31" s="111"/>
      <c r="O31" s="30"/>
      <c r="V31" s="30"/>
    </row>
    <row r="32" spans="1:22" ht="20.100000000000001" customHeight="1" x14ac:dyDescent="0.2">
      <c r="O32" s="30"/>
      <c r="P32" s="30"/>
      <c r="Q32" s="30"/>
      <c r="R32" s="30"/>
      <c r="S32" s="30"/>
      <c r="T32" s="30"/>
      <c r="U32" s="30"/>
      <c r="V32" s="30"/>
    </row>
    <row r="33" ht="30" customHeight="1" x14ac:dyDescent="0.2"/>
    <row r="34" ht="20.100000000000001" customHeight="1" x14ac:dyDescent="0.2"/>
    <row r="35" ht="21.95" customHeight="1" x14ac:dyDescent="0.2"/>
    <row r="36" ht="21.95" customHeight="1" x14ac:dyDescent="0.2"/>
    <row r="37" ht="21.95" customHeight="1" x14ac:dyDescent="0.2"/>
    <row r="38" ht="21.95" customHeight="1" x14ac:dyDescent="0.2"/>
    <row r="39" ht="21.95" customHeight="1" x14ac:dyDescent="0.2"/>
  </sheetData>
  <mergeCells count="1">
    <mergeCell ref="G20:H20"/>
  </mergeCells>
  <phoneticPr fontId="13" type="noConversion"/>
  <pageMargins left="0.57999999999999996" right="7.0000000000000007E-2" top="0.375" bottom="0.50277777777777777" header="0.4921259845" footer="0.4921259845"/>
  <pageSetup paperSize="9" scale="91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Schnittliste</vt:lpstr>
      <vt:lpstr>Ausdruck</vt:lpstr>
      <vt:lpstr>Ausdruck!Druckbereich</vt:lpstr>
      <vt:lpstr>Schnittliste!Druckbereich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Kagerer</dc:creator>
  <cp:lastModifiedBy>Johann_Kagerer</cp:lastModifiedBy>
  <cp:lastPrinted>2022-07-01T08:27:19Z</cp:lastPrinted>
  <dcterms:created xsi:type="dcterms:W3CDTF">2009-02-02T12:47:41Z</dcterms:created>
  <dcterms:modified xsi:type="dcterms:W3CDTF">2023-03-26T09:08:44Z</dcterms:modified>
</cp:coreProperties>
</file>